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1266\Desktop\Ajustes seções de sust\"/>
    </mc:Choice>
  </mc:AlternateContent>
  <xr:revisionPtr revIDLastSave="0" documentId="8_{FE949BD6-4DF8-498A-BFD3-6C1B6E0C7282}" xr6:coauthVersionLast="47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Indicadores ASG" sheetId="1" r:id="rId1"/>
    <sheet name="Indicadores ASG (2)" sheetId="2" r:id="rId2"/>
    <sheet name="Indicadores ASG (3)" sheetId="5" r:id="rId3"/>
    <sheet name="Planilha3" sheetId="4" r:id="rId4"/>
    <sheet name="Tabelas Debentures" sheetId="6" r:id="rId5"/>
  </sheets>
  <externalReferences>
    <externalReference r:id="rId6"/>
  </externalReferences>
  <definedNames>
    <definedName name="_xlnm._FilterDatabase" localSheetId="2" hidden="1">'Indicadores ASG (3)'!$A$2:$N$67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5" l="1"/>
  <c r="G57" i="5"/>
  <c r="G33" i="5"/>
  <c r="G32" i="5"/>
  <c r="G31" i="5"/>
  <c r="H23" i="5"/>
  <c r="G23" i="5"/>
  <c r="H19" i="5"/>
  <c r="G19" i="5" s="1"/>
  <c r="F19" i="5" s="1"/>
  <c r="H17" i="5"/>
  <c r="G17" i="5"/>
  <c r="E60" i="2"/>
  <c r="E33" i="2" l="1"/>
  <c r="E31" i="2"/>
  <c r="E32" i="2"/>
  <c r="E23" i="2" l="1"/>
  <c r="E17" i="2"/>
  <c r="F23" i="2"/>
  <c r="F19" i="2"/>
  <c r="E19" i="2" s="1"/>
  <c r="F17" i="2"/>
  <c r="E24" i="1" l="1"/>
  <c r="E19" i="1"/>
  <c r="E18" i="1"/>
  <c r="E23" i="1" l="1"/>
  <c r="E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Aline Siriani Bastos</author>
  </authors>
  <commentList>
    <comment ref="E4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Aline Siriani Bastos:</t>
        </r>
        <r>
          <rPr>
            <sz val="9"/>
            <color indexed="81"/>
            <rFont val="Segoe UI"/>
            <family val="2"/>
          </rPr>
          <t xml:space="preserve">
Ananaí</t>
        </r>
      </text>
    </comment>
    <comment ref="E18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Aline Siriani Bastos:</t>
        </r>
        <r>
          <rPr>
            <sz val="9"/>
            <color indexed="81"/>
            <rFont val="Segoe UI"/>
            <family val="2"/>
          </rPr>
          <t xml:space="preserve">
FRE2022 página 410/560</t>
        </r>
      </text>
    </comment>
    <comment ref="E24" authorId="0" shapeId="0" xr:uid="{00000000-0006-0000-0100-000003000000}">
      <text>
        <r>
          <rPr>
            <b/>
            <sz val="9"/>
            <color indexed="81"/>
            <rFont val="Segoe UI"/>
            <family val="2"/>
          </rPr>
          <t xml:space="preserve">Aline Siriani Bastos:
</t>
        </r>
        <r>
          <rPr>
            <sz val="9"/>
            <color indexed="81"/>
            <rFont val="Segoe UI"/>
            <family val="2"/>
          </rPr>
          <t>FRE2022 página 410/560</t>
        </r>
      </text>
    </comment>
    <comment ref="E26" authorId="0" shapeId="0" xr:uid="{00000000-0006-0000-0100-000004000000}">
      <text>
        <r>
          <rPr>
            <b/>
            <sz val="9"/>
            <color indexed="81"/>
            <rFont val="Segoe UI"/>
            <family val="2"/>
          </rPr>
          <t>Aline Siriani Bastos:</t>
        </r>
        <r>
          <rPr>
            <sz val="9"/>
            <color indexed="81"/>
            <rFont val="Segoe UI"/>
            <family val="2"/>
          </rPr>
          <t xml:space="preserve">
FRE-2022 página 98/560</t>
        </r>
      </text>
    </comment>
    <comment ref="D29" authorId="0" shapeId="0" xr:uid="{00000000-0006-0000-0100-000005000000}">
      <text>
        <r>
          <rPr>
            <b/>
            <sz val="9"/>
            <color indexed="81"/>
            <rFont val="Segoe UI"/>
            <family val="2"/>
          </rPr>
          <t>Aline Siriani Bastos:</t>
        </r>
        <r>
          <rPr>
            <sz val="9"/>
            <color indexed="81"/>
            <rFont val="Segoe UI"/>
            <family val="2"/>
          </rPr>
          <t xml:space="preserve">
Fórmula da Rotatividade = admitidos + demitidos / 2 / total de empregados.</t>
        </r>
      </text>
    </comment>
    <comment ref="F30" authorId="0" shapeId="0" xr:uid="{00000000-0006-0000-0100-000006000000}">
      <text>
        <r>
          <rPr>
            <b/>
            <sz val="9"/>
            <color indexed="81"/>
            <rFont val="Segoe UI"/>
            <family val="2"/>
          </rPr>
          <t>Aline Siriani Bastos:</t>
        </r>
        <r>
          <rPr>
            <sz val="9"/>
            <color indexed="81"/>
            <rFont val="Segoe UI"/>
            <family val="2"/>
          </rPr>
          <t xml:space="preserve">
Aylla em 29/7/21
"De fato o % de mulheres em cargo de gestão estava sendo feito pelo total de empregados. Segue retificação do dado
Mulheres em cargo de gestão – 4
Total de gestores – 28
14,29% de mulheres em cargos gerencias em relação aos cargos gerências.
Em 2019 tínhamos 5 mulheres em cargo de gestão e 30 gestores ao todo, portanto nosso percentual era de 16,66%."</t>
        </r>
      </text>
    </comment>
    <comment ref="E58" authorId="0" shapeId="0" xr:uid="{00000000-0006-0000-0100-000007000000}">
      <text>
        <r>
          <rPr>
            <b/>
            <sz val="9"/>
            <color indexed="81"/>
            <rFont val="Segoe UI"/>
            <family val="2"/>
          </rPr>
          <t>Aline Siriani Bastos:</t>
        </r>
        <r>
          <rPr>
            <sz val="9"/>
            <color indexed="81"/>
            <rFont val="Segoe UI"/>
            <family val="2"/>
          </rPr>
          <t xml:space="preserve">
Aumento em razão dos novos ativos para operação e manutenção (Janaúba, São João, São Pedro, Lagoa Nova, Brasnorte 
e parte ETAU, bem como apoio ao projeto em construção: Santana)</t>
        </r>
      </text>
    </comment>
    <comment ref="E59" authorId="0" shapeId="0" xr:uid="{00000000-0006-0000-0100-000008000000}">
      <text>
        <r>
          <rPr>
            <b/>
            <sz val="9"/>
            <color indexed="81"/>
            <rFont val="Segoe UI"/>
            <family val="2"/>
          </rPr>
          <t>Aline Siriani Bastos:</t>
        </r>
        <r>
          <rPr>
            <sz val="9"/>
            <color indexed="81"/>
            <rFont val="Segoe UI"/>
            <family val="2"/>
          </rPr>
          <t xml:space="preserve">
igual combustível</t>
        </r>
      </text>
    </comment>
    <comment ref="E60" authorId="0" shapeId="0" xr:uid="{00000000-0006-0000-0100-000009000000}">
      <text>
        <r>
          <rPr>
            <b/>
            <sz val="9"/>
            <color indexed="81"/>
            <rFont val="Segoe UI"/>
            <family val="2"/>
          </rPr>
          <t>Aline Siriani Bastos:</t>
        </r>
        <r>
          <rPr>
            <sz val="9"/>
            <color indexed="81"/>
            <rFont val="Segoe UI"/>
            <family val="2"/>
          </rPr>
          <t xml:space="preserve">
 Redução do total de consumo como resultado do Plano de Utilização de Recursos Hídricos da TAESA. O dado de 2020 (12,84 megalitros) considera a captação total de água em todas as áreas, totalmente de água doce (≤1.000 mg/L de sólidos dissolvidos totais).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Aline Siriani Bastos</author>
  </authors>
  <commentList>
    <comment ref="F4" authorId="0" shapeId="0" xr:uid="{5F2F2438-7A20-436E-8E98-DC4E2067D9D2}">
      <text>
        <r>
          <rPr>
            <b/>
            <sz val="9"/>
            <color indexed="81"/>
            <rFont val="Segoe UI"/>
            <family val="2"/>
          </rPr>
          <t>Aline Siriani Bastos:</t>
        </r>
        <r>
          <rPr>
            <sz val="9"/>
            <color indexed="81"/>
            <rFont val="Segoe UI"/>
            <family val="2"/>
          </rPr>
          <t xml:space="preserve">
Pitiguari, Saíra 
(lote 5) e Tangará (lote 3))</t>
        </r>
      </text>
    </comment>
    <comment ref="G4" authorId="0" shapeId="0" xr:uid="{BFCB356F-82C3-42C0-AC6F-F233B5CA6813}">
      <text>
        <r>
          <rPr>
            <b/>
            <sz val="9"/>
            <color indexed="81"/>
            <rFont val="Segoe UI"/>
            <family val="2"/>
          </rPr>
          <t>Aline Siriani Bastos:</t>
        </r>
        <r>
          <rPr>
            <sz val="9"/>
            <color indexed="81"/>
            <rFont val="Segoe UI"/>
            <family val="2"/>
          </rPr>
          <t xml:space="preserve">
Ananaí</t>
        </r>
      </text>
    </comment>
    <comment ref="G18" authorId="0" shapeId="0" xr:uid="{D4BDE726-9A74-4E30-ABA5-3210F927CACF}">
      <text>
        <r>
          <rPr>
            <b/>
            <sz val="9"/>
            <color indexed="81"/>
            <rFont val="Segoe UI"/>
            <family val="2"/>
          </rPr>
          <t>Aline Siriani Bastos:</t>
        </r>
        <r>
          <rPr>
            <sz val="9"/>
            <color indexed="81"/>
            <rFont val="Segoe UI"/>
            <family val="2"/>
          </rPr>
          <t xml:space="preserve">
FRE2022 página 410/560</t>
        </r>
      </text>
    </comment>
    <comment ref="G24" authorId="0" shapeId="0" xr:uid="{DEE04F67-6768-4AB7-9C55-FA928141D05E}">
      <text>
        <r>
          <rPr>
            <b/>
            <sz val="9"/>
            <color indexed="81"/>
            <rFont val="Segoe UI"/>
            <family val="2"/>
          </rPr>
          <t xml:space="preserve">Aline Siriani Bastos:
</t>
        </r>
        <r>
          <rPr>
            <sz val="9"/>
            <color indexed="81"/>
            <rFont val="Segoe UI"/>
            <family val="2"/>
          </rPr>
          <t>FRE2022 página 410/560</t>
        </r>
      </text>
    </comment>
    <comment ref="G26" authorId="0" shapeId="0" xr:uid="{5591F0C4-5C32-461E-A784-4200F2B3D76D}">
      <text>
        <r>
          <rPr>
            <b/>
            <sz val="9"/>
            <color indexed="81"/>
            <rFont val="Segoe UI"/>
            <family val="2"/>
          </rPr>
          <t>Aline Siriani Bastos:</t>
        </r>
        <r>
          <rPr>
            <sz val="9"/>
            <color indexed="81"/>
            <rFont val="Segoe UI"/>
            <family val="2"/>
          </rPr>
          <t xml:space="preserve">
FRE-2022 página 98/560</t>
        </r>
      </text>
    </comment>
  </commentList>
</comments>
</file>

<file path=xl/sharedStrings.xml><?xml version="1.0" encoding="utf-8"?>
<sst xmlns="http://schemas.openxmlformats.org/spreadsheetml/2006/main" count="624" uniqueCount="266">
  <si>
    <t>Item</t>
  </si>
  <si>
    <t>Pilar</t>
  </si>
  <si>
    <t>Dimensão</t>
  </si>
  <si>
    <t>Indicador</t>
  </si>
  <si>
    <t>Geral</t>
  </si>
  <si>
    <t>Perfil Corporativo</t>
  </si>
  <si>
    <t>Qtd. de Concessões - Taesa Holding</t>
  </si>
  <si>
    <t>Qtd. de Concessões - Investidas Integrais</t>
  </si>
  <si>
    <t>Qtd. de Concessões - Participações</t>
  </si>
  <si>
    <t xml:space="preserve">Subestações </t>
  </si>
  <si>
    <t>Capacidade Instalada (MVA)</t>
  </si>
  <si>
    <t>Taxa de disponibilidade das linhas (%)</t>
  </si>
  <si>
    <t>Linhas de trasmissão total (km)</t>
  </si>
  <si>
    <t>Distribuição de riqueza por partes interessadas (R$ mil - % )</t>
  </si>
  <si>
    <t xml:space="preserve">Empregados </t>
  </si>
  <si>
    <t>114.562 (6,28%)</t>
  </si>
  <si>
    <t>105.729 (5,9%)</t>
  </si>
  <si>
    <t>101.386 (8,09%)</t>
  </si>
  <si>
    <t>Governo (impostos, taxas, etc)</t>
  </si>
  <si>
    <t>351.979 (19,29%)</t>
  </si>
  <si>
    <t>339.593 (18,96%)</t>
  </si>
  <si>
    <t>211.229 (16,85%)</t>
  </si>
  <si>
    <t>Financiadores</t>
  </si>
  <si>
    <t>274.100 (15,31%)</t>
  </si>
  <si>
    <t>292.349 (23,33%)</t>
  </si>
  <si>
    <t>Retido</t>
  </si>
  <si>
    <t>213.255 (11,91%)</t>
  </si>
  <si>
    <t>55.357 (4,42%)</t>
  </si>
  <si>
    <t>Acionistas</t>
  </si>
  <si>
    <t>656.393 (35,97%)</t>
  </si>
  <si>
    <t>858.050 (47,92%)</t>
  </si>
  <si>
    <t>592.928 (47,31%)</t>
  </si>
  <si>
    <t>Valor adicionado distribuído (total)</t>
  </si>
  <si>
    <t>1.824.592 (100%)</t>
  </si>
  <si>
    <t>1.790.726 (100%)</t>
  </si>
  <si>
    <t>1.253.249 (100%)</t>
  </si>
  <si>
    <t>Governança</t>
  </si>
  <si>
    <t>Diretoria</t>
  </si>
  <si>
    <r>
      <t xml:space="preserve">Número de membros da diretoria </t>
    </r>
    <r>
      <rPr>
        <vertAlign val="superscript"/>
        <sz val="11"/>
        <color theme="1"/>
        <rFont val="Calibri"/>
        <family val="2"/>
        <scheme val="minor"/>
      </rPr>
      <t>1</t>
    </r>
  </si>
  <si>
    <t>Média etária da Diretoria</t>
  </si>
  <si>
    <t>Mandato (anos)</t>
  </si>
  <si>
    <t>Conselho de Administração</t>
  </si>
  <si>
    <r>
      <t>Número de membros do Conselho de Administração</t>
    </r>
    <r>
      <rPr>
        <vertAlign val="superscript"/>
        <sz val="11"/>
        <color theme="1"/>
        <rFont val="Calibri"/>
        <family val="2"/>
        <scheme val="minor"/>
      </rPr>
      <t>2</t>
    </r>
  </si>
  <si>
    <t>Número de membros independentes do Conselho de Administração (%)</t>
  </si>
  <si>
    <r>
      <t>Percentual de atendimento às reuniões (%)</t>
    </r>
    <r>
      <rPr>
        <vertAlign val="superscript"/>
        <sz val="11"/>
        <color theme="1"/>
        <rFont val="Calibri"/>
        <family val="2"/>
        <scheme val="minor"/>
      </rPr>
      <t>2</t>
    </r>
  </si>
  <si>
    <r>
      <t>Média etária do conselho de administração</t>
    </r>
    <r>
      <rPr>
        <vertAlign val="superscript"/>
        <sz val="11"/>
        <color theme="1"/>
        <rFont val="Calibri"/>
        <family val="2"/>
        <scheme val="minor"/>
      </rPr>
      <t>2</t>
    </r>
  </si>
  <si>
    <t>Código de Conduta</t>
  </si>
  <si>
    <t>Numero de Denúncias no Canal de Denúncias</t>
  </si>
  <si>
    <t>Social</t>
  </si>
  <si>
    <t>Pessoas</t>
  </si>
  <si>
    <t>Número de Empregados Próprios</t>
  </si>
  <si>
    <t>1, 2, 3, 4 e 6</t>
  </si>
  <si>
    <t>4, 8 e 10</t>
  </si>
  <si>
    <t>Número de demissões durante o período</t>
  </si>
  <si>
    <t>Turn-over de Colaboradores (%)</t>
  </si>
  <si>
    <t>Percentual de mulheres em cargos gerenciais em relação aos cargos gerenciais (%)</t>
  </si>
  <si>
    <t>Empregadas negras em relação ao total – incluídos pardos (%)</t>
  </si>
  <si>
    <t>Empregados negros em relação ao total – incluídos pardos (%)</t>
  </si>
  <si>
    <t>Empregados portadores de deficiência em relação ao total (%)</t>
  </si>
  <si>
    <t xml:space="preserve">% de empregados com Ensino Fundamental </t>
  </si>
  <si>
    <t>% de empregados com Ensino Médio</t>
  </si>
  <si>
    <t>% de empregados com Ensino Superior</t>
  </si>
  <si>
    <t>% de empregados com Pós-Graduação</t>
  </si>
  <si>
    <t>Horas investidas em desenvolvimento profissional por empregado treinado</t>
  </si>
  <si>
    <r>
      <t>% de Satisfação dos Colaboradores</t>
    </r>
    <r>
      <rPr>
        <vertAlign val="superscript"/>
        <sz val="11"/>
        <color theme="1"/>
        <rFont val="Calibri"/>
        <family val="2"/>
        <scheme val="minor"/>
      </rPr>
      <t>5</t>
    </r>
  </si>
  <si>
    <t>Inovação</t>
  </si>
  <si>
    <t>Direito de Investimento em P&amp;D (R$)</t>
  </si>
  <si>
    <t>9 e 17</t>
  </si>
  <si>
    <t>Aplicado em P&amp;D (R$)</t>
  </si>
  <si>
    <t>Fornecedores</t>
  </si>
  <si>
    <t>% Contratos da TAESA que incluem cláusulas de respeito aos direitos humanos e proibição de trabalho infantil.</t>
  </si>
  <si>
    <t>1, 2, 4, 5 e 6</t>
  </si>
  <si>
    <t xml:space="preserve">% Contratos da TAESA que observam a Política de Segurança, Meio Ambiente e Saúde. </t>
  </si>
  <si>
    <t>Responsabilidade Social</t>
  </si>
  <si>
    <t>Investimentos em responsabilidade social (R$)</t>
  </si>
  <si>
    <t>3, 4 e 10</t>
  </si>
  <si>
    <t>Ambiental</t>
  </si>
  <si>
    <t>Programas de Educação Ambiental e Comunicação Social</t>
  </si>
  <si>
    <t>Qtd. de Cidade visitadas</t>
  </si>
  <si>
    <t>7 e 8</t>
  </si>
  <si>
    <t>Qtd. de Proprietários visitados</t>
  </si>
  <si>
    <t>Unidades de ensino fundamental e médio atendidas</t>
  </si>
  <si>
    <t>Total de pessoas orientadas</t>
  </si>
  <si>
    <t>Resíduos</t>
  </si>
  <si>
    <t>Quantidade anual de resíduos sólidos gerados (toneladas)</t>
  </si>
  <si>
    <t>7, 8 e 9</t>
  </si>
  <si>
    <t>Eco-eficiência</t>
  </si>
  <si>
    <t>Consumo combustíveis fósseis (litros)</t>
  </si>
  <si>
    <t>Connsumo total de água (m³)</t>
  </si>
  <si>
    <r>
      <t xml:space="preserve">70.504,46 </t>
    </r>
    <r>
      <rPr>
        <vertAlign val="superscript"/>
        <sz val="11"/>
        <color theme="1"/>
        <rFont val="Calibri"/>
        <family val="2"/>
        <scheme val="minor"/>
      </rPr>
      <t>4</t>
    </r>
  </si>
  <si>
    <t>Observações: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</si>
  <si>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A Taesa possui 6 diretorias que foram ocupadas no último triênio por 4 diretores, com a cumulação de cargos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</si>
  <si>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Em 2019, o Conselho de Administração passou a ser composto por 13 membros titulares.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</si>
  <si>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Aumento de frota (O&amp;M e Projetos em implantação) 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</si>
  <si>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Aumento em razão das obras (reforços, melhorias e implantação) dos projetos</t>
    </r>
  </si>
  <si>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Nível de Satisfação calculada pelo Great Place Work (NPS - Employee Net Promoter Score / Dados disponíveis a partir de 2019</t>
    </r>
  </si>
  <si>
    <t>Valor total investido em desenvolvimento profissional (R$)</t>
  </si>
  <si>
    <t>355.736 (19,50%)</t>
  </si>
  <si>
    <t>345.922 (18,96%)</t>
  </si>
  <si>
    <r>
      <t>Remuneração pro-labore Diretoria - total anual (R$)</t>
    </r>
    <r>
      <rPr>
        <vertAlign val="superscript"/>
        <sz val="11"/>
        <color theme="1"/>
        <rFont val="Calibri"/>
        <family val="2"/>
        <scheme val="minor"/>
      </rPr>
      <t>1</t>
    </r>
  </si>
  <si>
    <r>
      <t>Remuneração pro-labore conselho de administração - total anual (R$)</t>
    </r>
    <r>
      <rPr>
        <vertAlign val="superscript"/>
        <sz val="11"/>
        <color theme="1"/>
        <rFont val="Calibri"/>
        <family val="2"/>
        <scheme val="minor"/>
      </rPr>
      <t>2</t>
    </r>
  </si>
  <si>
    <t>141.055 (3,80%)</t>
  </si>
  <si>
    <t>795.849 (21,43%)</t>
  </si>
  <si>
    <t>514.336 (13,85%)</t>
  </si>
  <si>
    <t>656.553 (17,68%)</t>
  </si>
  <si>
    <t>1.606.374 (43,25%)</t>
  </si>
  <si>
    <t>Consumo total de energia (MWh)</t>
  </si>
  <si>
    <t>3.714.167 (100%)</t>
  </si>
  <si>
    <t>Mudanças Climáticas</t>
  </si>
  <si>
    <t>Emissões Escopo 1 (tCO2e)</t>
  </si>
  <si>
    <t>Emissões Escopo 2 (tCO2e)</t>
  </si>
  <si>
    <t>-</t>
  </si>
  <si>
    <r>
      <t xml:space="preserve">583.051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</si>
  <si>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0 </t>
    </r>
    <r>
      <rPr>
        <vertAlign val="superscript"/>
        <sz val="11"/>
        <color theme="1"/>
        <rFont val="Calibri"/>
        <family val="2"/>
        <scheme val="minor"/>
      </rPr>
      <t>6</t>
    </r>
  </si>
  <si>
    <r>
      <t>ODS</t>
    </r>
    <r>
      <rPr>
        <b/>
        <vertAlign val="superscript"/>
        <sz val="11"/>
        <color theme="1"/>
        <rFont val="Calibri"/>
        <family val="2"/>
        <scheme val="minor"/>
      </rPr>
      <t>8</t>
    </r>
  </si>
  <si>
    <r>
      <t>PG</t>
    </r>
    <r>
      <rPr>
        <b/>
        <vertAlign val="superscript"/>
        <sz val="11"/>
        <color theme="1"/>
        <rFont val="Calibri"/>
        <family val="2"/>
        <scheme val="minor"/>
      </rPr>
      <t>7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</si>
  <si>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Em razão do cenário Covid, que demandou distanciamento social, a TAESA não executou atividades interativas de treinamento com professores de escolas, mantendo somente, de forma alternativa, o compartilhamento de instruções e materiais sobre os temas frequentemente abordados. </t>
    </r>
  </si>
  <si>
    <r>
      <rPr>
        <vertAlign val="super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 xml:space="preserve"> 10 princípios do Pacto Global</t>
    </r>
  </si>
  <si>
    <r>
      <rPr>
        <vertAlign val="superscript"/>
        <sz val="11"/>
        <color theme="1"/>
        <rFont val="Calibri"/>
        <family val="2"/>
        <scheme val="minor"/>
      </rPr>
      <t xml:space="preserve">8 </t>
    </r>
    <r>
      <rPr>
        <sz val="11"/>
        <color theme="1"/>
        <rFont val="Calibri"/>
        <family val="2"/>
        <scheme val="minor"/>
      </rPr>
      <t>17 Objetivos de Desenvolvimento Sustentável (ODS)</t>
    </r>
  </si>
  <si>
    <t>INDICADORES DE SUSTENTABILIDADE - TAESA 2020</t>
  </si>
  <si>
    <t>Número de professores capacitados</t>
  </si>
  <si>
    <t>154.904 (3,92%)</t>
  </si>
  <si>
    <t>740.248 (18,73%)</t>
  </si>
  <si>
    <t>844.392 (21,36%)</t>
  </si>
  <si>
    <t>423.844 (10,72%)</t>
  </si>
  <si>
    <t>1.789.870 (45,28%)</t>
  </si>
  <si>
    <t>3.953.258 (100%)</t>
  </si>
  <si>
    <t> Indicadores consideram colaboradores próprios e terceiros</t>
  </si>
  <si>
    <t>2021 </t>
  </si>
  <si>
    <t>Número de acidentes de trabalho sem afastamento</t>
  </si>
  <si>
    <t>Empregados próprios</t>
  </si>
  <si>
    <r>
      <t xml:space="preserve">TFSA </t>
    </r>
    <r>
      <rPr>
        <sz val="11"/>
        <color rgb="FF00B050"/>
        <rFont val="Arial"/>
        <family val="2"/>
      </rPr>
      <t>Realizado</t>
    </r>
  </si>
  <si>
    <t>Contratados</t>
  </si>
  <si>
    <t>Total</t>
  </si>
  <si>
    <t>Número de acidentes de trabalho com afastamento</t>
  </si>
  <si>
    <r>
      <t xml:space="preserve">TFCA </t>
    </r>
    <r>
      <rPr>
        <sz val="11"/>
        <color rgb="FF00B050"/>
        <rFont val="Arial"/>
        <family val="2"/>
      </rPr>
      <t>Realizado</t>
    </r>
  </si>
  <si>
    <t>Número Total</t>
  </si>
  <si>
    <t>Número de óbitos relacionados ao trabalho (não considerado acidente de trajeto)</t>
  </si>
  <si>
    <r>
      <t xml:space="preserve">0 </t>
    </r>
    <r>
      <rPr>
        <sz val="8"/>
        <color theme="1"/>
        <rFont val="Arial"/>
        <family val="2"/>
      </rPr>
      <t> </t>
    </r>
  </si>
  <si>
    <r>
      <t>1</t>
    </r>
    <r>
      <rPr>
        <sz val="8"/>
        <color theme="1"/>
        <rFont val="Arial"/>
        <family val="2"/>
      </rPr>
      <t> </t>
    </r>
  </si>
  <si>
    <r>
      <t> </t>
    </r>
    <r>
      <rPr>
        <sz val="10"/>
        <color theme="1"/>
        <rFont val="Arial"/>
        <family val="2"/>
      </rPr>
      <t>CLIMAS - iv. Os principais tipos de lesões relacionadas ao trabalho:</t>
    </r>
  </si>
  <si>
    <r>
      <t xml:space="preserve">Crise convulsiva, fratura do pé, Lesão de ombro, </t>
    </r>
    <r>
      <rPr>
        <sz val="10"/>
        <color rgb="FFFF0000"/>
        <rFont val="Arial"/>
        <family val="2"/>
      </rPr>
      <t>Soterramento</t>
    </r>
    <r>
      <rPr>
        <sz val="10"/>
        <color theme="1"/>
        <rFont val="Arial"/>
        <family val="2"/>
      </rPr>
      <t>, Aprisionamento de dedos, deslocamento de ombro, corte na perna, Torção de pé, Membros superiores partes Múltiplas,</t>
    </r>
  </si>
  <si>
    <r>
      <t> </t>
    </r>
    <r>
      <rPr>
        <sz val="10"/>
        <color theme="1"/>
        <rFont val="Arial"/>
        <family val="2"/>
      </rPr>
      <t>Soterramento da empresa CSS - Janaúba</t>
    </r>
  </si>
  <si>
    <r>
      <t> </t>
    </r>
    <r>
      <rPr>
        <sz val="10"/>
        <color theme="1"/>
        <rFont val="Arial"/>
        <family val="2"/>
      </rPr>
      <t>EM jananuba</t>
    </r>
  </si>
  <si>
    <t>Taxa de Frequência sem afastamento - TFSA</t>
  </si>
  <si>
    <t>Taxa de Frequência com afastamento - TFCA</t>
  </si>
  <si>
    <t>Taxa de Frequência sem afastamento - TFSA 
Empregados Próprios</t>
  </si>
  <si>
    <t>Taxa de Frequência com afastamento - TFCA
Empregados Próprios</t>
  </si>
  <si>
    <t>Taxa de Frequência com afastamento - TFCA
Contratados</t>
  </si>
  <si>
    <t>Taxa de Frequência sem afastamento - TFSA
Contratados</t>
  </si>
  <si>
    <t>8
16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</si>
  <si>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Em 2019, o Conselho de Administração passou a ser composto por 13 membros titulares.</t>
    </r>
  </si>
  <si>
    <t>Número de membros da diretoria</t>
  </si>
  <si>
    <t>Remuneração pro-labore Diretoria - total anual (R$)</t>
  </si>
  <si>
    <r>
      <t>Número de membros do Conselho de Administração</t>
    </r>
    <r>
      <rPr>
        <vertAlign val="superscript"/>
        <sz val="11"/>
        <color theme="1"/>
        <rFont val="Calibri"/>
        <family val="2"/>
        <scheme val="minor"/>
      </rPr>
      <t>1</t>
    </r>
  </si>
  <si>
    <r>
      <t>Percentual de atendimento às reuniões (%)</t>
    </r>
    <r>
      <rPr>
        <vertAlign val="superscript"/>
        <sz val="11"/>
        <color theme="1"/>
        <rFont val="Calibri"/>
        <family val="2"/>
        <scheme val="minor"/>
      </rPr>
      <t>1</t>
    </r>
  </si>
  <si>
    <r>
      <t>Média etária do conselho de administração</t>
    </r>
    <r>
      <rPr>
        <vertAlign val="superscript"/>
        <sz val="11"/>
        <color theme="1"/>
        <rFont val="Calibri"/>
        <family val="2"/>
        <scheme val="minor"/>
      </rPr>
      <t>1</t>
    </r>
  </si>
  <si>
    <r>
      <t>Numero de Denúncias no Canal de Denúncias</t>
    </r>
    <r>
      <rPr>
        <vertAlign val="superscript"/>
        <sz val="11"/>
        <color theme="1"/>
        <rFont val="Calibri"/>
        <family val="2"/>
        <scheme val="minor"/>
      </rPr>
      <t>2</t>
    </r>
  </si>
  <si>
    <t>Saúde e Segurança*</t>
  </si>
  <si>
    <t>* as taxas são calculadas em conformidade com a NBR 14280 – Cadastro de Acidente de Trabalho. Ao longo de 2021, o desenvolvimento dos projetos de implantação de Janaúba e de Sant’Ana entraram em uma fase de exposição ao risco de acidentes com aumento de horas/homens de exposição aos riscos, o que resultou no aumento sutil do número de acidentes com afastamento dos contratados em relação a 2020, já como um reflexo das campanhas desenvolvidas no programa Segurança 100%.</t>
  </si>
  <si>
    <t>Materialidade</t>
  </si>
  <si>
    <t>Meio Ambiente</t>
  </si>
  <si>
    <t>13
15</t>
  </si>
  <si>
    <t>Prioridade</t>
  </si>
  <si>
    <t>TEMA</t>
  </si>
  <si>
    <t>ética, transparência e integridade corporativa</t>
  </si>
  <si>
    <t>mitigação e adaptação às mudanças climáticas</t>
  </si>
  <si>
    <t>meio ambiente e biodiversidade</t>
  </si>
  <si>
    <t>saúde, segurança e qualidade de vida</t>
  </si>
  <si>
    <t>relacionamento com comunidades locais</t>
  </si>
  <si>
    <t>gestão e desenvolvimento de pessoas</t>
  </si>
  <si>
    <t xml:space="preserve">diversidade e inclusão </t>
  </si>
  <si>
    <t>gestão de fornecedores</t>
  </si>
  <si>
    <t>gestão de riscos e crises</t>
  </si>
  <si>
    <t>resiliência do modelo de negócios</t>
  </si>
  <si>
    <t xml:space="preserve">pesquisa, desenvolvimento e inovação </t>
  </si>
  <si>
    <t xml:space="preserve">eficiência eco-operacional </t>
  </si>
  <si>
    <t>segurança da infraestrutura e cibersegurança</t>
  </si>
  <si>
    <t>2
3</t>
  </si>
  <si>
    <t>7
9
13
15</t>
  </si>
  <si>
    <t>7
13
15</t>
  </si>
  <si>
    <t>2
3
5</t>
  </si>
  <si>
    <t>Direitos Humanos
Trabalho</t>
  </si>
  <si>
    <t>1
4
5</t>
  </si>
  <si>
    <t>Anticorrupção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</si>
  <si>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Aumento em função da implantação do Canal de Denúncias, operado por empesa externa independente, e pelas campanhas de incentivo e conscientização sobre a importância do uso do canal, além da divulgação nas cartas-convite e cláusula contratual padrão.</t>
    </r>
  </si>
  <si>
    <t>178.030  (5,80%)</t>
  </si>
  <si>
    <t>541.051 (17,62%)</t>
  </si>
  <si>
    <t>902.552 (29,39%)</t>
  </si>
  <si>
    <t>204.455 (6,66%)</t>
  </si>
  <si>
    <t xml:space="preserve"> 1.244.760 (40,53%)</t>
  </si>
  <si>
    <t xml:space="preserve"> 3.070.848 (100%)</t>
  </si>
  <si>
    <r>
      <t xml:space="preserve">% Contratos da TAESA que observam a </t>
    </r>
    <r>
      <rPr>
        <b/>
        <sz val="11"/>
        <color rgb="FF00B050"/>
        <rFont val="Calibri"/>
        <family val="2"/>
        <scheme val="minor"/>
      </rPr>
      <t>Norma</t>
    </r>
    <r>
      <rPr>
        <sz val="11"/>
        <color theme="1"/>
        <rFont val="Calibri"/>
        <family val="2"/>
        <scheme val="minor"/>
      </rPr>
      <t xml:space="preserve"> de Segurança, Meio Ambiente e Saúde. </t>
    </r>
  </si>
  <si>
    <t>INDICADORES DE SUSTENTABILIDADE - TAESA</t>
  </si>
  <si>
    <t>435.796 (14,25%)</t>
  </si>
  <si>
    <t>203.544 (6,66%)</t>
  </si>
  <si>
    <t>1.051.830 (34,4%)</t>
  </si>
  <si>
    <t>-1.352 (-0,04%)</t>
  </si>
  <si>
    <t>1.369.186 (44,73%)</t>
  </si>
  <si>
    <t>3.059.004 (100%)</t>
  </si>
  <si>
    <t>Consumo total de água (m³)</t>
  </si>
  <si>
    <t>Direito de Investimento em PD&amp;I (R$)</t>
  </si>
  <si>
    <t>Aplicado em PD&amp;I (R$)</t>
  </si>
  <si>
    <r>
      <t xml:space="preserve">Satisfação dos Colaboradores (e-NPS) </t>
    </r>
    <r>
      <rPr>
        <vertAlign val="superscript"/>
        <sz val="11"/>
        <color theme="1"/>
        <rFont val="Calibri"/>
        <family val="2"/>
        <scheme val="minor"/>
      </rPr>
      <t>5</t>
    </r>
  </si>
  <si>
    <t>Remuneração pro-labore conselho de administração - total anual (R$)</t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</si>
  <si>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e-NPS (Employee Net Promoter Score):  É uma métrica do Great Place to Work (GPTW) usada para  medir o nível de satisfação dos colaboradores, ou seja, se eles se sentem engajados o suficiente para recomendar a empresa para  pessoas em seu círculo pessoal, social e profissional, onde detratores atribuem notas de 0-6, neutros atribuem notas de 7-8 e promotores atribuem notas de 9 e 10</t>
    </r>
  </si>
  <si>
    <r>
      <t>5 </t>
    </r>
    <r>
      <rPr>
        <sz val="11"/>
        <color rgb="FF00B0F0"/>
        <rFont val="Calibri"/>
        <family val="2"/>
        <scheme val="minor"/>
      </rPr>
      <t> Redução como resultado do Plano de Utilização de Recursos Hídricos da TAESA.</t>
    </r>
  </si>
  <si>
    <t>4 Aumento em razão dos novos ativos para operação e manutenção (Janaúba, São João, São Pedro, Lagoa Nova, Brasnorte e parte ETAU, bem como apoio ao projeto em construção: Santana).</t>
  </si>
  <si>
    <t>Emissor</t>
  </si>
  <si>
    <t>TAESA</t>
  </si>
  <si>
    <t>JANAÚBA</t>
  </si>
  <si>
    <t>Emissão</t>
  </si>
  <si>
    <t>6ª Emissão de Debêntures (2ª série)</t>
  </si>
  <si>
    <t>7º Emissão de Debêntures - (série única)</t>
  </si>
  <si>
    <t>8ª Emissão de Debêntures - (série única)</t>
  </si>
  <si>
    <t>10ª Emissão de Debêntures - (2ª série)</t>
  </si>
  <si>
    <t>12ª Emissão de Debêntures - (1ª série)</t>
  </si>
  <si>
    <t>12ª Emissão de Debêntures - (2ª série)</t>
  </si>
  <si>
    <t>12ª Emissão de Debêntures - (3ª série)</t>
  </si>
  <si>
    <t>2º Emissão de Debêntures - (série única)</t>
  </si>
  <si>
    <t>Custo da Dívida</t>
  </si>
  <si>
    <t>IPCA + 5,50%</t>
  </si>
  <si>
    <t>IPCA + 4,50%</t>
  </si>
  <si>
    <t>IPCA + 4,7742%</t>
  </si>
  <si>
    <t>IPCA + 4,7605%</t>
  </si>
  <si>
    <t>IPCA + 5,60%</t>
  </si>
  <si>
    <t>IPCA + 5,75%</t>
  </si>
  <si>
    <t>IPCA + 5,85%</t>
  </si>
  <si>
    <t>IPCA + 4,8295%</t>
  </si>
  <si>
    <t>Valor da Dívida R$ mil</t>
  </si>
  <si>
    <t>Data de Emissão</t>
  </si>
  <si>
    <t>Data de término</t>
  </si>
  <si>
    <t>Amortização</t>
  </si>
  <si>
    <t>Semestral - Customizada</t>
  </si>
  <si>
    <t>Anual – nos último 3 anos</t>
  </si>
  <si>
    <t>Anual - Customizada</t>
  </si>
  <si>
    <t>Mariana Transmissora de Energia S.A.</t>
  </si>
  <si>
    <t>Miracema Transmissora de Energia S.A.</t>
  </si>
  <si>
    <t>Janaúba Transmissora de Energia S.A.</t>
  </si>
  <si>
    <t>Sant’Ana Transmissora de Energia S.A.</t>
  </si>
  <si>
    <t>Projeto Paraguaçu</t>
  </si>
  <si>
    <t>Projeto Aimorés</t>
  </si>
  <si>
    <t>Projeto Ivaí</t>
  </si>
  <si>
    <t>Projeto SPT 1</t>
  </si>
  <si>
    <t>Projeto SPT 2</t>
  </si>
  <si>
    <t>Projeto Ananaí</t>
  </si>
  <si>
    <t>Reforço Novatrans</t>
  </si>
  <si>
    <t>Reforço de Saíra</t>
  </si>
  <si>
    <t>Projeto Pitiguari</t>
  </si>
  <si>
    <t>14ª Emissão de Debêntures - (1ª série)</t>
  </si>
  <si>
    <t>14ª Emissão de Debêntures - (2ª série)</t>
  </si>
  <si>
    <t>14ª Emissão de Debêntures - (3ª série)</t>
  </si>
  <si>
    <t>15ª Emissão de Debêntures - (2ª série)</t>
  </si>
  <si>
    <t>IPCA + 5,8741%</t>
  </si>
  <si>
    <t>IPCA + 6,0653%</t>
  </si>
  <si>
    <t>IPCA + 6,2709%</t>
  </si>
  <si>
    <t>IGPM + 5,8438%a.a</t>
  </si>
  <si>
    <t>Bullet</t>
  </si>
  <si>
    <t>Anual - 3 últimos anos</t>
  </si>
  <si>
    <t>X</t>
  </si>
  <si>
    <t>Projeto Tangará</t>
  </si>
  <si>
    <t>Benefício Ambiental</t>
  </si>
  <si>
    <t>Número de Usuários Verdes¹</t>
  </si>
  <si>
    <t>Percentual de Usuários Verdes sobre o total de usuários considerando médias mensais (%)</t>
  </si>
  <si>
    <t>Faturamento com Usuários Verdes¹ (R$)</t>
  </si>
  <si>
    <t>Percentual de faturamento de Usuários Verdes sobre o total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</si>
</sst>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7030A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rgb="FF00B050"/>
      <name val="Arial"/>
      <family val="2"/>
    </font>
    <font>
      <sz val="12"/>
      <color rgb="FF00B050"/>
      <name val="Calibri"/>
      <family val="2"/>
    </font>
    <font>
      <b/>
      <sz val="12"/>
      <color rgb="FFFF0000"/>
      <name val="Calibri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sz val="10"/>
      <color rgb="FFF81344"/>
      <name val="Georgia"/>
      <family val="1"/>
    </font>
    <font>
      <b/>
      <sz val="11"/>
      <color rgb="FF00B050"/>
      <name val="Calibri"/>
      <family val="2"/>
      <scheme val="minor"/>
    </font>
    <font>
      <sz val="11"/>
      <color rgb="FF00B0F0"/>
      <name val="Calibri"/>
      <family val="2"/>
      <scheme val="minor"/>
    </font>
    <font>
      <vertAlign val="superscript"/>
      <sz val="7"/>
      <color rgb="FF00B0F0"/>
      <name val="Calibri"/>
      <family val="2"/>
      <scheme val="minor"/>
    </font>
    <font>
      <b/>
      <sz val="8"/>
      <color rgb="FFFFFFFF"/>
      <name val="Arial"/>
      <family val="2"/>
    </font>
    <font>
      <sz val="8"/>
      <color rgb="FF40404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00B05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93AAC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53E6A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/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E2E2E2"/>
      </right>
      <top style="medium">
        <color indexed="64"/>
      </top>
      <bottom style="medium">
        <color rgb="FFE2E2E2"/>
      </bottom>
      <diagonal/>
    </border>
    <border>
      <left style="medium">
        <color rgb="FFE2E2E2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E2E2E2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E2E2E2"/>
      </bottom>
      <diagonal/>
    </border>
    <border>
      <left style="medium">
        <color indexed="64"/>
      </left>
      <right/>
      <top/>
      <bottom style="medium">
        <color rgb="FFE2E2E2"/>
      </bottom>
      <diagonal/>
    </border>
    <border>
      <left/>
      <right style="medium">
        <color indexed="64"/>
      </right>
      <top/>
      <bottom style="medium">
        <color rgb="FFE2E2E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rgb="FFE2E2E2"/>
      </top>
      <bottom style="medium">
        <color rgb="FFE2E2E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E2E2E2"/>
      </left>
      <right style="medium">
        <color rgb="FFE2E2E2"/>
      </right>
      <top/>
      <bottom style="medium">
        <color indexed="64"/>
      </bottom>
      <diagonal/>
    </border>
    <border>
      <left/>
      <right style="medium">
        <color rgb="FFE2E2E2"/>
      </right>
      <top/>
      <bottom style="medium">
        <color indexed="64"/>
      </bottom>
      <diagonal/>
    </border>
    <border>
      <left/>
      <right style="medium">
        <color rgb="FFE2E2E2"/>
      </right>
      <top style="medium">
        <color rgb="FFE2E2E2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E2E2E2"/>
      </right>
      <top style="medium">
        <color indexed="64"/>
      </top>
      <bottom style="medium">
        <color rgb="FFE2E2E2"/>
      </bottom>
      <diagonal/>
    </border>
    <border>
      <left style="medium">
        <color indexed="64"/>
      </left>
      <right style="medium">
        <color rgb="FFE2E2E2"/>
      </right>
      <top/>
      <bottom style="medium">
        <color rgb="FFE2E2E2"/>
      </bottom>
      <diagonal/>
    </border>
    <border>
      <left style="medium">
        <color indexed="64"/>
      </left>
      <right style="medium">
        <color rgb="FFE2E2E2"/>
      </right>
      <top/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291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wrapText="1"/>
    </xf>
    <xf numFmtId="3" fontId="4" fillId="0" borderId="0" xfId="0" applyNumberFormat="1" applyFont="1" applyAlignment="1">
      <alignment horizontal="right"/>
    </xf>
    <xf numFmtId="0" fontId="5" fillId="0" borderId="0" xfId="0" applyFont="1"/>
    <xf numFmtId="3" fontId="0" fillId="0" borderId="0" xfId="0" applyNumberFormat="1" applyAlignment="1">
      <alignment horizontal="right"/>
    </xf>
    <xf numFmtId="0" fontId="6" fillId="0" borderId="0" xfId="0" applyFont="1"/>
    <xf numFmtId="4" fontId="0" fillId="0" borderId="0" xfId="0" applyNumberFormat="1" applyAlignment="1">
      <alignment horizontal="right"/>
    </xf>
    <xf numFmtId="3" fontId="0" fillId="0" borderId="0" xfId="0" applyNumberFormat="1"/>
    <xf numFmtId="49" fontId="0" fillId="0" borderId="0" xfId="0" applyNumberFormat="1" applyAlignment="1">
      <alignment horizontal="right"/>
    </xf>
    <xf numFmtId="4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9" fontId="0" fillId="0" borderId="0" xfId="0" applyNumberFormat="1" applyAlignment="1">
      <alignment wrapText="1"/>
    </xf>
    <xf numFmtId="43" fontId="0" fillId="0" borderId="0" xfId="1" applyFont="1" applyFill="1" applyBorder="1"/>
    <xf numFmtId="0" fontId="0" fillId="0" borderId="0" xfId="0" applyAlignment="1">
      <alignment horizontal="center" vertical="center" wrapText="1"/>
    </xf>
    <xf numFmtId="9" fontId="0" fillId="0" borderId="0" xfId="2" applyFont="1" applyBorder="1" applyAlignment="1">
      <alignment horizontal="right"/>
    </xf>
    <xf numFmtId="9" fontId="0" fillId="2" borderId="0" xfId="2" applyFont="1" applyFill="1" applyAlignment="1">
      <alignment horizontal="right"/>
    </xf>
    <xf numFmtId="1" fontId="0" fillId="0" borderId="0" xfId="2" applyNumberFormat="1" applyFont="1" applyBorder="1" applyAlignment="1">
      <alignment horizontal="right" vertical="center"/>
    </xf>
    <xf numFmtId="1" fontId="0" fillId="0" borderId="0" xfId="2" applyNumberFormat="1" applyFont="1" applyBorder="1" applyAlignment="1">
      <alignment horizontal="right"/>
    </xf>
    <xf numFmtId="3" fontId="0" fillId="0" borderId="0" xfId="0" applyNumberFormat="1" applyAlignment="1">
      <alignment horizontal="right" vertical="center"/>
    </xf>
    <xf numFmtId="9" fontId="0" fillId="0" borderId="0" xfId="2" applyFont="1" applyAlignment="1">
      <alignment horizontal="right" vertical="center"/>
    </xf>
    <xf numFmtId="0" fontId="0" fillId="0" borderId="0" xfId="0" applyAlignment="1">
      <alignment horizontal="center" vertical="center"/>
    </xf>
    <xf numFmtId="9" fontId="0" fillId="0" borderId="0" xfId="0" applyNumberFormat="1"/>
    <xf numFmtId="0" fontId="0" fillId="0" borderId="0" xfId="0" applyAlignment="1">
      <alignment vertical="center" wrapText="1"/>
    </xf>
    <xf numFmtId="4" fontId="0" fillId="0" borderId="0" xfId="0" applyNumberFormat="1" applyAlignment="1">
      <alignment horizontal="right" vertical="center"/>
    </xf>
    <xf numFmtId="3" fontId="2" fillId="0" borderId="0" xfId="0" applyNumberFormat="1" applyFont="1"/>
    <xf numFmtId="0" fontId="4" fillId="0" borderId="0" xfId="0" applyFont="1" applyAlignment="1">
      <alignment wrapText="1"/>
    </xf>
    <xf numFmtId="0" fontId="0" fillId="0" borderId="5" xfId="0" applyBorder="1" applyAlignment="1">
      <alignment wrapText="1"/>
    </xf>
    <xf numFmtId="4" fontId="0" fillId="0" borderId="5" xfId="0" applyNumberFormat="1" applyBorder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" fontId="0" fillId="0" borderId="0" xfId="0" applyNumberFormat="1" applyAlignment="1">
      <alignment wrapText="1"/>
    </xf>
    <xf numFmtId="43" fontId="0" fillId="0" borderId="0" xfId="0" applyNumberFormat="1" applyAlignment="1">
      <alignment horizontal="left" vertical="top" wrapText="1"/>
    </xf>
    <xf numFmtId="1" fontId="4" fillId="0" borderId="0" xfId="0" applyNumberFormat="1" applyFont="1" applyAlignment="1">
      <alignment wrapText="1"/>
    </xf>
    <xf numFmtId="9" fontId="0" fillId="0" borderId="0" xfId="2" applyFont="1" applyAlignment="1">
      <alignment wrapText="1"/>
    </xf>
    <xf numFmtId="4" fontId="0" fillId="0" borderId="0" xfId="0" applyNumberFormat="1"/>
    <xf numFmtId="4" fontId="0" fillId="0" borderId="0" xfId="0" applyNumberFormat="1" applyAlignment="1">
      <alignment vertical="center" wrapText="1"/>
    </xf>
    <xf numFmtId="3" fontId="4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3" fontId="9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3" fontId="9" fillId="3" borderId="0" xfId="0" applyNumberFormat="1" applyFont="1" applyFill="1" applyAlignment="1">
      <alignment horizontal="right"/>
    </xf>
    <xf numFmtId="9" fontId="9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3" borderId="0" xfId="0" applyNumberFormat="1" applyFont="1" applyFill="1" applyAlignment="1">
      <alignment horizontal="left" vertical="top" wrapText="1"/>
    </xf>
    <xf numFmtId="4" fontId="9" fillId="0" borderId="0" xfId="0" applyNumberFormat="1" applyFont="1" applyAlignment="1">
      <alignment wrapText="1"/>
    </xf>
    <xf numFmtId="4" fontId="9" fillId="3" borderId="0" xfId="0" applyNumberFormat="1" applyFont="1" applyFill="1" applyAlignment="1">
      <alignment wrapText="1"/>
    </xf>
    <xf numFmtId="9" fontId="2" fillId="3" borderId="0" xfId="2" applyFont="1" applyFill="1" applyAlignment="1">
      <alignment wrapText="1"/>
    </xf>
    <xf numFmtId="1" fontId="2" fillId="3" borderId="0" xfId="0" applyNumberFormat="1" applyFont="1" applyFill="1" applyAlignment="1">
      <alignment wrapText="1"/>
    </xf>
    <xf numFmtId="43" fontId="2" fillId="3" borderId="0" xfId="0" applyNumberFormat="1" applyFont="1" applyFill="1" applyAlignment="1">
      <alignment horizontal="left" vertical="top" wrapText="1"/>
    </xf>
    <xf numFmtId="4" fontId="2" fillId="3" borderId="0" xfId="0" applyNumberFormat="1" applyFont="1" applyFill="1" applyAlignment="1">
      <alignment wrapText="1"/>
    </xf>
    <xf numFmtId="9" fontId="9" fillId="0" borderId="0" xfId="2" applyFont="1" applyBorder="1" applyAlignment="1">
      <alignment horizontal="right"/>
    </xf>
    <xf numFmtId="1" fontId="9" fillId="0" borderId="0" xfId="2" applyNumberFormat="1" applyFont="1" applyBorder="1" applyAlignment="1">
      <alignment horizontal="right" vertical="center"/>
    </xf>
    <xf numFmtId="1" fontId="9" fillId="0" borderId="0" xfId="0" applyNumberFormat="1" applyFont="1" applyAlignment="1">
      <alignment wrapText="1"/>
    </xf>
    <xf numFmtId="4" fontId="9" fillId="3" borderId="0" xfId="0" applyNumberFormat="1" applyFont="1" applyFill="1" applyAlignment="1">
      <alignment horizontal="right" vertical="center"/>
    </xf>
    <xf numFmtId="4" fontId="9" fillId="3" borderId="0" xfId="0" applyNumberFormat="1" applyFont="1" applyFill="1"/>
    <xf numFmtId="4" fontId="9" fillId="3" borderId="0" xfId="0" applyNumberFormat="1" applyFont="1" applyFill="1" applyAlignment="1">
      <alignment vertical="center" wrapText="1"/>
    </xf>
    <xf numFmtId="3" fontId="9" fillId="3" borderId="0" xfId="0" applyNumberFormat="1" applyFont="1" applyFill="1" applyAlignment="1">
      <alignment wrapText="1"/>
    </xf>
    <xf numFmtId="4" fontId="9" fillId="3" borderId="0" xfId="0" applyNumberFormat="1" applyFont="1" applyFill="1" applyAlignment="1">
      <alignment horizontal="right"/>
    </xf>
    <xf numFmtId="4" fontId="9" fillId="3" borderId="5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 applyAlignment="1">
      <alignment horizontal="right" wrapText="1"/>
    </xf>
    <xf numFmtId="0" fontId="14" fillId="0" borderId="1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3" fillId="0" borderId="16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3" fillId="0" borderId="20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9" fontId="9" fillId="0" borderId="0" xfId="0" applyNumberFormat="1" applyFont="1"/>
    <xf numFmtId="1" fontId="9" fillId="4" borderId="0" xfId="2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left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left" vertical="center" wrapText="1"/>
    </xf>
    <xf numFmtId="0" fontId="23" fillId="5" borderId="27" xfId="0" applyFont="1" applyFill="1" applyBorder="1" applyAlignment="1">
      <alignment horizontal="left" vertical="center" wrapText="1"/>
    </xf>
    <xf numFmtId="0" fontId="23" fillId="5" borderId="9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30" xfId="0" applyFont="1" applyFill="1" applyBorder="1" applyAlignment="1">
      <alignment horizontal="left" vertical="center" wrapText="1"/>
    </xf>
    <xf numFmtId="3" fontId="0" fillId="0" borderId="0" xfId="0" applyNumberFormat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3" fontId="0" fillId="0" borderId="8" xfId="0" applyNumberFormat="1" applyBorder="1" applyAlignment="1">
      <alignment horizontal="left" vertical="center" wrapText="1"/>
    </xf>
    <xf numFmtId="3" fontId="0" fillId="0" borderId="0" xfId="0" applyNumberFormat="1" applyAlignment="1">
      <alignment horizontal="left" vertical="center"/>
    </xf>
    <xf numFmtId="0" fontId="0" fillId="0" borderId="7" xfId="0" applyBorder="1" applyAlignment="1">
      <alignment horizontal="center" vertical="center"/>
    </xf>
    <xf numFmtId="43" fontId="9" fillId="3" borderId="0" xfId="1" applyFont="1" applyFill="1" applyBorder="1" applyAlignment="1">
      <alignment vertical="center"/>
    </xf>
    <xf numFmtId="43" fontId="0" fillId="0" borderId="0" xfId="1" applyFont="1" applyFill="1" applyBorder="1" applyAlignment="1">
      <alignment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/>
    </xf>
    <xf numFmtId="0" fontId="3" fillId="2" borderId="33" xfId="0" applyFont="1" applyFill="1" applyBorder="1" applyAlignment="1">
      <alignment wrapText="1"/>
    </xf>
    <xf numFmtId="0" fontId="3" fillId="2" borderId="33" xfId="0" applyFont="1" applyFill="1" applyBorder="1" applyAlignment="1">
      <alignment horizontal="right"/>
    </xf>
    <xf numFmtId="0" fontId="3" fillId="2" borderId="33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center"/>
    </xf>
    <xf numFmtId="0" fontId="0" fillId="2" borderId="33" xfId="0" applyFill="1" applyBorder="1" applyAlignment="1">
      <alignment wrapText="1"/>
    </xf>
    <xf numFmtId="0" fontId="4" fillId="2" borderId="33" xfId="0" applyFont="1" applyFill="1" applyBorder="1" applyAlignment="1">
      <alignment horizontal="right"/>
    </xf>
    <xf numFmtId="3" fontId="0" fillId="2" borderId="33" xfId="0" applyNumberFormat="1" applyFill="1" applyBorder="1" applyAlignment="1">
      <alignment horizontal="right"/>
    </xf>
    <xf numFmtId="3" fontId="9" fillId="2" borderId="33" xfId="0" applyNumberFormat="1" applyFont="1" applyFill="1" applyBorder="1" applyAlignment="1">
      <alignment horizontal="right"/>
    </xf>
    <xf numFmtId="3" fontId="4" fillId="2" borderId="33" xfId="0" applyNumberFormat="1" applyFont="1" applyFill="1" applyBorder="1" applyAlignment="1">
      <alignment horizontal="right"/>
    </xf>
    <xf numFmtId="0" fontId="0" fillId="2" borderId="33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/>
    </xf>
    <xf numFmtId="4" fontId="9" fillId="2" borderId="33" xfId="0" applyNumberFormat="1" applyFont="1" applyFill="1" applyBorder="1" applyAlignment="1">
      <alignment horizontal="right"/>
    </xf>
    <xf numFmtId="4" fontId="0" fillId="2" borderId="33" xfId="0" applyNumberFormat="1" applyFill="1" applyBorder="1" applyAlignment="1">
      <alignment horizontal="right"/>
    </xf>
    <xf numFmtId="49" fontId="0" fillId="2" borderId="33" xfId="0" applyNumberFormat="1" applyFill="1" applyBorder="1" applyAlignment="1">
      <alignment horizontal="right"/>
    </xf>
    <xf numFmtId="0" fontId="0" fillId="2" borderId="33" xfId="0" applyFill="1" applyBorder="1" applyAlignment="1">
      <alignment horizontal="left" vertical="center"/>
    </xf>
    <xf numFmtId="0" fontId="4" fillId="2" borderId="33" xfId="0" quotePrefix="1" applyFont="1" applyFill="1" applyBorder="1" applyAlignment="1">
      <alignment horizontal="right"/>
    </xf>
    <xf numFmtId="0" fontId="4" fillId="2" borderId="33" xfId="0" applyFont="1" applyFill="1" applyBorder="1" applyAlignment="1">
      <alignment wrapText="1"/>
    </xf>
    <xf numFmtId="0" fontId="9" fillId="2" borderId="33" xfId="0" applyFont="1" applyFill="1" applyBorder="1" applyAlignment="1">
      <alignment wrapText="1"/>
    </xf>
    <xf numFmtId="1" fontId="0" fillId="2" borderId="33" xfId="0" applyNumberFormat="1" applyFill="1" applyBorder="1" applyAlignment="1">
      <alignment wrapText="1"/>
    </xf>
    <xf numFmtId="1" fontId="2" fillId="2" borderId="33" xfId="0" applyNumberFormat="1" applyFont="1" applyFill="1" applyBorder="1" applyAlignment="1">
      <alignment wrapText="1"/>
    </xf>
    <xf numFmtId="4" fontId="4" fillId="2" borderId="33" xfId="0" applyNumberFormat="1" applyFont="1" applyFill="1" applyBorder="1" applyAlignment="1">
      <alignment wrapText="1"/>
    </xf>
    <xf numFmtId="4" fontId="0" fillId="2" borderId="33" xfId="0" applyNumberFormat="1" applyFill="1" applyBorder="1" applyAlignment="1">
      <alignment wrapText="1"/>
    </xf>
    <xf numFmtId="4" fontId="9" fillId="2" borderId="33" xfId="0" applyNumberFormat="1" applyFont="1" applyFill="1" applyBorder="1" applyAlignment="1">
      <alignment wrapText="1"/>
    </xf>
    <xf numFmtId="4" fontId="2" fillId="2" borderId="33" xfId="0" applyNumberFormat="1" applyFont="1" applyFill="1" applyBorder="1" applyAlignment="1">
      <alignment wrapText="1"/>
    </xf>
    <xf numFmtId="9" fontId="2" fillId="2" borderId="33" xfId="2" applyFont="1" applyFill="1" applyBorder="1" applyAlignment="1">
      <alignment wrapText="1"/>
    </xf>
    <xf numFmtId="9" fontId="0" fillId="2" borderId="33" xfId="2" applyFont="1" applyFill="1" applyBorder="1" applyAlignment="1">
      <alignment wrapText="1"/>
    </xf>
    <xf numFmtId="9" fontId="0" fillId="2" borderId="33" xfId="0" applyNumberFormat="1" applyFill="1" applyBorder="1" applyAlignment="1">
      <alignment wrapText="1"/>
    </xf>
    <xf numFmtId="0" fontId="0" fillId="2" borderId="33" xfId="0" applyFill="1" applyBorder="1" applyAlignment="1">
      <alignment horizontal="left" vertical="top" wrapText="1"/>
    </xf>
    <xf numFmtId="4" fontId="4" fillId="2" borderId="33" xfId="0" applyNumberFormat="1" applyFont="1" applyFill="1" applyBorder="1" applyAlignment="1">
      <alignment horizontal="right" vertical="top" wrapText="1"/>
    </xf>
    <xf numFmtId="43" fontId="0" fillId="2" borderId="33" xfId="0" applyNumberFormat="1" applyFill="1" applyBorder="1" applyAlignment="1">
      <alignment horizontal="left" vertical="top" wrapText="1"/>
    </xf>
    <xf numFmtId="43" fontId="9" fillId="2" borderId="33" xfId="0" applyNumberFormat="1" applyFont="1" applyFill="1" applyBorder="1" applyAlignment="1">
      <alignment horizontal="left" vertical="top" wrapText="1"/>
    </xf>
    <xf numFmtId="43" fontId="2" fillId="2" borderId="33" xfId="0" applyNumberFormat="1" applyFont="1" applyFill="1" applyBorder="1" applyAlignment="1">
      <alignment horizontal="left" vertical="top" wrapText="1"/>
    </xf>
    <xf numFmtId="43" fontId="0" fillId="2" borderId="33" xfId="1" applyFont="1" applyFill="1" applyBorder="1"/>
    <xf numFmtId="0" fontId="0" fillId="2" borderId="33" xfId="0" applyFill="1" applyBorder="1" applyAlignment="1">
      <alignment vertical="center" wrapText="1"/>
    </xf>
    <xf numFmtId="0" fontId="4" fillId="2" borderId="33" xfId="0" applyFont="1" applyFill="1" applyBorder="1" applyAlignment="1">
      <alignment horizontal="right" vertical="center"/>
    </xf>
    <xf numFmtId="3" fontId="0" fillId="2" borderId="33" xfId="0" applyNumberFormat="1" applyFill="1" applyBorder="1" applyAlignment="1">
      <alignment horizontal="right" vertical="center"/>
    </xf>
    <xf numFmtId="43" fontId="9" fillId="2" borderId="33" xfId="1" applyFont="1" applyFill="1" applyBorder="1" applyAlignment="1">
      <alignment vertical="center"/>
    </xf>
    <xf numFmtId="43" fontId="0" fillId="2" borderId="33" xfId="1" applyFont="1" applyFill="1" applyBorder="1" applyAlignment="1">
      <alignment vertical="center"/>
    </xf>
    <xf numFmtId="0" fontId="4" fillId="2" borderId="33" xfId="2" applyNumberFormat="1" applyFont="1" applyFill="1" applyBorder="1" applyAlignment="1">
      <alignment horizontal="right"/>
    </xf>
    <xf numFmtId="9" fontId="0" fillId="2" borderId="33" xfId="2" applyFont="1" applyFill="1" applyBorder="1" applyAlignment="1">
      <alignment horizontal="right"/>
    </xf>
    <xf numFmtId="9" fontId="9" fillId="2" borderId="33" xfId="2" applyFont="1" applyFill="1" applyBorder="1" applyAlignment="1">
      <alignment horizontal="right"/>
    </xf>
    <xf numFmtId="0" fontId="4" fillId="2" borderId="33" xfId="2" applyNumberFormat="1" applyFont="1" applyFill="1" applyBorder="1" applyAlignment="1">
      <alignment horizontal="right" vertical="center"/>
    </xf>
    <xf numFmtId="1" fontId="9" fillId="2" borderId="33" xfId="2" applyNumberFormat="1" applyFont="1" applyFill="1" applyBorder="1" applyAlignment="1">
      <alignment horizontal="right" vertical="center"/>
    </xf>
    <xf numFmtId="1" fontId="0" fillId="2" borderId="33" xfId="2" applyNumberFormat="1" applyFont="1" applyFill="1" applyBorder="1" applyAlignment="1">
      <alignment horizontal="right" vertical="center"/>
    </xf>
    <xf numFmtId="1" fontId="9" fillId="2" borderId="33" xfId="0" applyNumberFormat="1" applyFont="1" applyFill="1" applyBorder="1" applyAlignment="1">
      <alignment wrapText="1"/>
    </xf>
    <xf numFmtId="1" fontId="0" fillId="2" borderId="33" xfId="2" applyNumberFormat="1" applyFont="1" applyFill="1" applyBorder="1" applyAlignment="1">
      <alignment horizontal="right"/>
    </xf>
    <xf numFmtId="1" fontId="4" fillId="2" borderId="33" xfId="0" applyNumberFormat="1" applyFont="1" applyFill="1" applyBorder="1" applyAlignment="1">
      <alignment wrapText="1"/>
    </xf>
    <xf numFmtId="1" fontId="1" fillId="2" borderId="33" xfId="2" applyNumberFormat="1" applyFont="1" applyFill="1" applyBorder="1" applyAlignment="1">
      <alignment horizontal="right" vertical="center"/>
    </xf>
    <xf numFmtId="0" fontId="0" fillId="2" borderId="33" xfId="2" applyNumberFormat="1" applyFont="1" applyFill="1" applyBorder="1" applyAlignment="1">
      <alignment horizontal="right" vertical="center"/>
    </xf>
    <xf numFmtId="0" fontId="0" fillId="2" borderId="33" xfId="0" applyFill="1" applyBorder="1" applyAlignment="1">
      <alignment horizontal="right" vertical="center"/>
    </xf>
    <xf numFmtId="10" fontId="4" fillId="2" borderId="33" xfId="0" applyNumberFormat="1" applyFont="1" applyFill="1" applyBorder="1" applyAlignment="1">
      <alignment wrapText="1"/>
    </xf>
    <xf numFmtId="9" fontId="4" fillId="2" borderId="33" xfId="0" applyNumberFormat="1" applyFont="1" applyFill="1" applyBorder="1" applyAlignment="1">
      <alignment wrapText="1"/>
    </xf>
    <xf numFmtId="9" fontId="9" fillId="2" borderId="33" xfId="0" applyNumberFormat="1" applyFont="1" applyFill="1" applyBorder="1" applyAlignment="1">
      <alignment wrapText="1"/>
    </xf>
    <xf numFmtId="9" fontId="0" fillId="2" borderId="33" xfId="0" applyNumberFormat="1" applyFill="1" applyBorder="1"/>
    <xf numFmtId="9" fontId="4" fillId="2" borderId="33" xfId="0" applyNumberFormat="1" applyFont="1" applyFill="1" applyBorder="1"/>
    <xf numFmtId="9" fontId="9" fillId="2" borderId="33" xfId="0" applyNumberFormat="1" applyFont="1" applyFill="1" applyBorder="1"/>
    <xf numFmtId="4" fontId="4" fillId="2" borderId="33" xfId="0" applyNumberFormat="1" applyFont="1" applyFill="1" applyBorder="1" applyAlignment="1">
      <alignment horizontal="right" vertical="center"/>
    </xf>
    <xf numFmtId="4" fontId="0" fillId="2" borderId="33" xfId="0" applyNumberFormat="1" applyFill="1" applyBorder="1" applyAlignment="1">
      <alignment horizontal="right" vertical="center"/>
    </xf>
    <xf numFmtId="4" fontId="9" fillId="2" borderId="33" xfId="0" applyNumberFormat="1" applyFont="1" applyFill="1" applyBorder="1" applyAlignment="1">
      <alignment horizontal="right" vertical="center"/>
    </xf>
    <xf numFmtId="3" fontId="0" fillId="2" borderId="33" xfId="0" applyNumberFormat="1" applyFill="1" applyBorder="1" applyAlignment="1">
      <alignment horizontal="center" vertical="center" wrapText="1"/>
    </xf>
    <xf numFmtId="3" fontId="2" fillId="2" borderId="33" xfId="0" applyNumberFormat="1" applyFont="1" applyFill="1" applyBorder="1" applyAlignment="1">
      <alignment horizontal="right"/>
    </xf>
    <xf numFmtId="0" fontId="4" fillId="2" borderId="33" xfId="0" applyFont="1" applyFill="1" applyBorder="1"/>
    <xf numFmtId="0" fontId="0" fillId="2" borderId="33" xfId="0" applyFill="1" applyBorder="1"/>
    <xf numFmtId="4" fontId="9" fillId="2" borderId="33" xfId="0" applyNumberFormat="1" applyFont="1" applyFill="1" applyBorder="1"/>
    <xf numFmtId="4" fontId="0" fillId="2" borderId="33" xfId="0" applyNumberFormat="1" applyFill="1" applyBorder="1"/>
    <xf numFmtId="4" fontId="9" fillId="2" borderId="33" xfId="0" applyNumberFormat="1" applyFont="1" applyFill="1" applyBorder="1" applyAlignment="1">
      <alignment vertical="center" wrapText="1"/>
    </xf>
    <xf numFmtId="4" fontId="0" fillId="2" borderId="33" xfId="0" applyNumberFormat="1" applyFill="1" applyBorder="1" applyAlignment="1">
      <alignment vertical="center" wrapText="1"/>
    </xf>
    <xf numFmtId="0" fontId="4" fillId="2" borderId="33" xfId="0" applyFont="1" applyFill="1" applyBorder="1" applyAlignment="1">
      <alignment vertical="center" wrapText="1"/>
    </xf>
    <xf numFmtId="2" fontId="9" fillId="2" borderId="33" xfId="0" applyNumberFormat="1" applyFont="1" applyFill="1" applyBorder="1" applyAlignment="1">
      <alignment vertical="center" wrapText="1"/>
    </xf>
    <xf numFmtId="0" fontId="9" fillId="2" borderId="33" xfId="0" applyFont="1" applyFill="1" applyBorder="1" applyAlignment="1">
      <alignment vertical="center" wrapText="1"/>
    </xf>
    <xf numFmtId="3" fontId="0" fillId="2" borderId="33" xfId="0" applyNumberFormat="1" applyFill="1" applyBorder="1" applyAlignment="1">
      <alignment horizontal="center" vertical="center"/>
    </xf>
    <xf numFmtId="3" fontId="0" fillId="2" borderId="33" xfId="0" applyNumberFormat="1" applyFill="1" applyBorder="1" applyAlignment="1">
      <alignment horizontal="left" vertical="center" wrapText="1"/>
    </xf>
    <xf numFmtId="3" fontId="9" fillId="2" borderId="33" xfId="0" applyNumberFormat="1" applyFont="1" applyFill="1" applyBorder="1" applyAlignment="1">
      <alignment wrapText="1"/>
    </xf>
    <xf numFmtId="3" fontId="4" fillId="2" borderId="33" xfId="0" applyNumberFormat="1" applyFont="1" applyFill="1" applyBorder="1" applyAlignment="1">
      <alignment wrapText="1"/>
    </xf>
    <xf numFmtId="4" fontId="4" fillId="2" borderId="33" xfId="0" applyNumberFormat="1" applyFont="1" applyFill="1" applyBorder="1" applyAlignment="1">
      <alignment horizontal="right"/>
    </xf>
    <xf numFmtId="0" fontId="0" fillId="2" borderId="33" xfId="0" applyFill="1" applyBorder="1" applyAlignment="1">
      <alignment horizontal="right"/>
    </xf>
    <xf numFmtId="3" fontId="0" fillId="2" borderId="33" xfId="0" applyNumberFormat="1" applyFill="1" applyBorder="1" applyAlignment="1">
      <alignment vertical="center"/>
    </xf>
    <xf numFmtId="3" fontId="0" fillId="2" borderId="33" xfId="0" applyNumberForma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28" fillId="8" borderId="35" xfId="0" applyFont="1" applyFill="1" applyBorder="1" applyAlignment="1">
      <alignment vertical="top" wrapText="1"/>
    </xf>
    <xf numFmtId="0" fontId="29" fillId="8" borderId="35" xfId="3" applyFill="1" applyBorder="1" applyAlignment="1">
      <alignment vertical="top" wrapText="1"/>
    </xf>
    <xf numFmtId="3" fontId="28" fillId="8" borderId="35" xfId="0" applyNumberFormat="1" applyFont="1" applyFill="1" applyBorder="1" applyAlignment="1">
      <alignment vertical="top" wrapText="1"/>
    </xf>
    <xf numFmtId="14" fontId="28" fillId="8" borderId="35" xfId="0" applyNumberFormat="1" applyFont="1" applyFill="1" applyBorder="1" applyAlignment="1">
      <alignment vertical="top" wrapText="1"/>
    </xf>
    <xf numFmtId="0" fontId="28" fillId="8" borderId="36" xfId="0" applyFont="1" applyFill="1" applyBorder="1" applyAlignment="1">
      <alignment vertical="top" wrapText="1"/>
    </xf>
    <xf numFmtId="0" fontId="28" fillId="8" borderId="34" xfId="0" applyFont="1" applyFill="1" applyBorder="1" applyAlignment="1">
      <alignment horizontal="center" vertical="top" wrapText="1"/>
    </xf>
    <xf numFmtId="0" fontId="28" fillId="8" borderId="37" xfId="0" applyFont="1" applyFill="1" applyBorder="1" applyAlignment="1">
      <alignment vertical="top" wrapText="1"/>
    </xf>
    <xf numFmtId="0" fontId="28" fillId="8" borderId="35" xfId="0" applyFont="1" applyFill="1" applyBorder="1" applyAlignment="1">
      <alignment horizontal="center" vertical="top" wrapText="1"/>
    </xf>
    <xf numFmtId="0" fontId="30" fillId="8" borderId="34" xfId="0" applyFont="1" applyFill="1" applyBorder="1" applyAlignment="1">
      <alignment horizontal="center" vertical="center" wrapText="1"/>
    </xf>
    <xf numFmtId="0" fontId="27" fillId="7" borderId="38" xfId="0" applyFont="1" applyFill="1" applyBorder="1" applyAlignment="1">
      <alignment vertical="top" wrapText="1"/>
    </xf>
    <xf numFmtId="0" fontId="27" fillId="7" borderId="39" xfId="0" applyFont="1" applyFill="1" applyBorder="1" applyAlignment="1">
      <alignment vertical="top" wrapText="1"/>
    </xf>
    <xf numFmtId="0" fontId="27" fillId="7" borderId="43" xfId="0" applyFont="1" applyFill="1" applyBorder="1" applyAlignment="1">
      <alignment horizontal="center" vertical="top" wrapText="1"/>
    </xf>
    <xf numFmtId="0" fontId="28" fillId="8" borderId="44" xfId="0" applyFont="1" applyFill="1" applyBorder="1" applyAlignment="1">
      <alignment vertical="top" wrapText="1"/>
    </xf>
    <xf numFmtId="0" fontId="29" fillId="8" borderId="45" xfId="3" applyFill="1" applyBorder="1" applyAlignment="1">
      <alignment vertical="top" wrapText="1"/>
    </xf>
    <xf numFmtId="0" fontId="28" fillId="8" borderId="45" xfId="0" applyFont="1" applyFill="1" applyBorder="1" applyAlignment="1">
      <alignment vertical="top" wrapText="1"/>
    </xf>
    <xf numFmtId="3" fontId="28" fillId="8" borderId="45" xfId="0" applyNumberFormat="1" applyFont="1" applyFill="1" applyBorder="1" applyAlignment="1">
      <alignment vertical="top" wrapText="1"/>
    </xf>
    <xf numFmtId="14" fontId="28" fillId="8" borderId="45" xfId="0" applyNumberFormat="1" applyFont="1" applyFill="1" applyBorder="1" applyAlignment="1">
      <alignment vertical="top" wrapText="1"/>
    </xf>
    <xf numFmtId="0" fontId="28" fillId="9" borderId="46" xfId="0" applyFont="1" applyFill="1" applyBorder="1" applyAlignment="1">
      <alignment vertical="top" wrapText="1"/>
    </xf>
    <xf numFmtId="0" fontId="28" fillId="8" borderId="47" xfId="0" applyFont="1" applyFill="1" applyBorder="1" applyAlignment="1">
      <alignment horizontal="center" vertical="top" wrapText="1"/>
    </xf>
    <xf numFmtId="0" fontId="28" fillId="8" borderId="45" xfId="0" applyFont="1" applyFill="1" applyBorder="1" applyAlignment="1">
      <alignment horizontal="center" vertical="top" wrapText="1"/>
    </xf>
    <xf numFmtId="0" fontId="30" fillId="8" borderId="47" xfId="0" applyFont="1" applyFill="1" applyBorder="1" applyAlignment="1">
      <alignment horizontal="center" vertical="center" wrapText="1"/>
    </xf>
    <xf numFmtId="0" fontId="28" fillId="9" borderId="48" xfId="0" applyFont="1" applyFill="1" applyBorder="1" applyAlignment="1">
      <alignment vertical="top" wrapText="1"/>
    </xf>
    <xf numFmtId="0" fontId="28" fillId="8" borderId="49" xfId="0" applyFont="1" applyFill="1" applyBorder="1" applyAlignment="1">
      <alignment vertical="top" wrapText="1"/>
    </xf>
    <xf numFmtId="0" fontId="28" fillId="8" borderId="50" xfId="0" applyFont="1" applyFill="1" applyBorder="1" applyAlignment="1">
      <alignment horizontal="center" vertical="top" wrapText="1"/>
    </xf>
    <xf numFmtId="0" fontId="30" fillId="8" borderId="51" xfId="0" applyFont="1" applyFill="1" applyBorder="1" applyAlignment="1">
      <alignment horizontal="center" vertical="center" wrapText="1"/>
    </xf>
    <xf numFmtId="0" fontId="28" fillId="8" borderId="52" xfId="0" applyFont="1" applyFill="1" applyBorder="1" applyAlignment="1">
      <alignment horizontal="center" vertical="top" wrapText="1"/>
    </xf>
    <xf numFmtId="4" fontId="28" fillId="8" borderId="35" xfId="0" applyNumberFormat="1" applyFont="1" applyFill="1" applyBorder="1" applyAlignment="1">
      <alignment vertical="top" wrapText="1"/>
    </xf>
    <xf numFmtId="0" fontId="27" fillId="7" borderId="53" xfId="0" applyFont="1" applyFill="1" applyBorder="1" applyAlignment="1">
      <alignment vertical="top" wrapText="1"/>
    </xf>
    <xf numFmtId="17" fontId="27" fillId="7" borderId="39" xfId="0" applyNumberFormat="1" applyFont="1" applyFill="1" applyBorder="1" applyAlignment="1">
      <alignment vertical="top" wrapText="1"/>
    </xf>
    <xf numFmtId="17" fontId="27" fillId="7" borderId="43" xfId="0" applyNumberFormat="1" applyFont="1" applyFill="1" applyBorder="1" applyAlignment="1">
      <alignment vertical="top" wrapText="1"/>
    </xf>
    <xf numFmtId="0" fontId="28" fillId="8" borderId="54" xfId="0" applyFont="1" applyFill="1" applyBorder="1" applyAlignment="1">
      <alignment vertical="top" wrapText="1"/>
    </xf>
    <xf numFmtId="4" fontId="28" fillId="8" borderId="45" xfId="0" applyNumberFormat="1" applyFont="1" applyFill="1" applyBorder="1" applyAlignment="1">
      <alignment vertical="top" wrapText="1"/>
    </xf>
    <xf numFmtId="0" fontId="28" fillId="8" borderId="55" xfId="0" applyFont="1" applyFill="1" applyBorder="1" applyAlignment="1">
      <alignment vertical="top" wrapText="1"/>
    </xf>
    <xf numFmtId="0" fontId="28" fillId="8" borderId="50" xfId="0" applyFont="1" applyFill="1" applyBorder="1" applyAlignment="1">
      <alignment vertical="top" wrapText="1"/>
    </xf>
    <xf numFmtId="10" fontId="28" fillId="8" borderId="52" xfId="0" applyNumberFormat="1" applyFont="1" applyFill="1" applyBorder="1" applyAlignment="1">
      <alignment vertical="top" wrapText="1"/>
    </xf>
    <xf numFmtId="10" fontId="4" fillId="2" borderId="33" xfId="2" applyNumberFormat="1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23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left" vertical="center" wrapText="1"/>
    </xf>
    <xf numFmtId="0" fontId="0" fillId="2" borderId="33" xfId="0" applyFill="1" applyBorder="1" applyAlignment="1">
      <alignment horizontal="left" vertical="center"/>
    </xf>
    <xf numFmtId="0" fontId="4" fillId="2" borderId="33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27" fillId="7" borderId="40" xfId="0" applyFont="1" applyFill="1" applyBorder="1" applyAlignment="1">
      <alignment horizontal="center" vertical="top" wrapText="1"/>
    </xf>
    <xf numFmtId="0" fontId="27" fillId="7" borderId="41" xfId="0" applyFont="1" applyFill="1" applyBorder="1" applyAlignment="1">
      <alignment horizontal="center" vertical="top" wrapText="1"/>
    </xf>
    <xf numFmtId="0" fontId="27" fillId="7" borderId="42" xfId="0" applyFont="1" applyFill="1" applyBorder="1" applyAlignment="1">
      <alignment horizontal="center" vertical="top" wrapText="1"/>
    </xf>
    <xf numFmtId="0" fontId="0" fillId="2" borderId="56" xfId="0" applyFill="1" applyBorder="1" applyAlignment="1">
      <alignment horizontal="center" vertical="center" wrapText="1"/>
    </xf>
    <xf numFmtId="0" fontId="0" fillId="2" borderId="57" xfId="0" applyFill="1" applyBorder="1" applyAlignment="1">
      <alignment horizontal="center" vertical="center" wrapText="1"/>
    </xf>
  </cellXfs>
  <cellStyles count="4">
    <cellStyle name="Hiperlink" xfId="3" builtinId="8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4.png"/><Relationship Id="rId18" Type="http://schemas.openxmlformats.org/officeDocument/2006/relationships/image" Target="../media/image19.jpeg"/><Relationship Id="rId26" Type="http://schemas.openxmlformats.org/officeDocument/2006/relationships/image" Target="../media/image27.jpeg"/><Relationship Id="rId39" Type="http://schemas.openxmlformats.org/officeDocument/2006/relationships/image" Target="../media/image40.jpeg"/><Relationship Id="rId21" Type="http://schemas.openxmlformats.org/officeDocument/2006/relationships/image" Target="../media/image22.jpeg"/><Relationship Id="rId34" Type="http://schemas.openxmlformats.org/officeDocument/2006/relationships/image" Target="../media/image35.jpeg"/><Relationship Id="rId42" Type="http://schemas.openxmlformats.org/officeDocument/2006/relationships/image" Target="../media/image43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6" Type="http://schemas.openxmlformats.org/officeDocument/2006/relationships/image" Target="../media/image17.jpeg"/><Relationship Id="rId29" Type="http://schemas.openxmlformats.org/officeDocument/2006/relationships/image" Target="../media/image30.jpe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24" Type="http://schemas.openxmlformats.org/officeDocument/2006/relationships/image" Target="../media/image25.jpeg"/><Relationship Id="rId32" Type="http://schemas.openxmlformats.org/officeDocument/2006/relationships/image" Target="../media/image33.jpeg"/><Relationship Id="rId37" Type="http://schemas.openxmlformats.org/officeDocument/2006/relationships/image" Target="../media/image38.jpeg"/><Relationship Id="rId40" Type="http://schemas.openxmlformats.org/officeDocument/2006/relationships/image" Target="../media/image41.png"/><Relationship Id="rId45" Type="http://schemas.openxmlformats.org/officeDocument/2006/relationships/image" Target="../media/image46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23" Type="http://schemas.openxmlformats.org/officeDocument/2006/relationships/image" Target="../media/image24.jpeg"/><Relationship Id="rId28" Type="http://schemas.openxmlformats.org/officeDocument/2006/relationships/image" Target="../media/image29.jpeg"/><Relationship Id="rId36" Type="http://schemas.openxmlformats.org/officeDocument/2006/relationships/image" Target="../media/image37.jpeg"/><Relationship Id="rId10" Type="http://schemas.openxmlformats.org/officeDocument/2006/relationships/image" Target="../media/image11.png"/><Relationship Id="rId19" Type="http://schemas.openxmlformats.org/officeDocument/2006/relationships/image" Target="../media/image20.jpeg"/><Relationship Id="rId31" Type="http://schemas.openxmlformats.org/officeDocument/2006/relationships/image" Target="../media/image32.jpeg"/><Relationship Id="rId44" Type="http://schemas.openxmlformats.org/officeDocument/2006/relationships/image" Target="../media/image45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Relationship Id="rId22" Type="http://schemas.openxmlformats.org/officeDocument/2006/relationships/image" Target="../media/image23.jpeg"/><Relationship Id="rId27" Type="http://schemas.openxmlformats.org/officeDocument/2006/relationships/image" Target="../media/image28.jpeg"/><Relationship Id="rId30" Type="http://schemas.openxmlformats.org/officeDocument/2006/relationships/image" Target="../media/image31.jpeg"/><Relationship Id="rId35" Type="http://schemas.openxmlformats.org/officeDocument/2006/relationships/image" Target="../media/image36.jpeg"/><Relationship Id="rId43" Type="http://schemas.openxmlformats.org/officeDocument/2006/relationships/image" Target="../media/image44.png"/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12" Type="http://schemas.openxmlformats.org/officeDocument/2006/relationships/image" Target="../media/image13.png"/><Relationship Id="rId17" Type="http://schemas.openxmlformats.org/officeDocument/2006/relationships/image" Target="../media/image18.jpeg"/><Relationship Id="rId25" Type="http://schemas.openxmlformats.org/officeDocument/2006/relationships/image" Target="../media/image26.jpeg"/><Relationship Id="rId33" Type="http://schemas.openxmlformats.org/officeDocument/2006/relationships/image" Target="../media/image34.jpeg"/><Relationship Id="rId38" Type="http://schemas.openxmlformats.org/officeDocument/2006/relationships/image" Target="../media/image39.jpeg"/><Relationship Id="rId20" Type="http://schemas.openxmlformats.org/officeDocument/2006/relationships/image" Target="../media/image21.jpeg"/><Relationship Id="rId41" Type="http://schemas.openxmlformats.org/officeDocument/2006/relationships/image" Target="../media/image4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</xdr:colOff>
      <xdr:row>64</xdr:row>
      <xdr:rowOff>15875</xdr:rowOff>
    </xdr:from>
    <xdr:to>
      <xdr:col>11</xdr:col>
      <xdr:colOff>675893</xdr:colOff>
      <xdr:row>70</xdr:row>
      <xdr:rowOff>136334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3A335BF-184E-F220-BD8B-28275CC4A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3250" y="17748250"/>
          <a:ext cx="3057143" cy="1533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23813</xdr:rowOff>
    </xdr:from>
    <xdr:to>
      <xdr:col>8</xdr:col>
      <xdr:colOff>138480</xdr:colOff>
      <xdr:row>32</xdr:row>
      <xdr:rowOff>166503</xdr:rowOff>
    </xdr:to>
    <xdr:pic>
      <xdr:nvPicPr>
        <xdr:cNvPr id="74" name="Imagem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3" y="5405438"/>
          <a:ext cx="7952381" cy="1476190"/>
        </a:xfrm>
        <a:prstGeom prst="rect">
          <a:avLst/>
        </a:prstGeom>
      </xdr:spPr>
    </xdr:pic>
    <xdr:clientData/>
  </xdr:twoCellAnchor>
  <xdr:twoCellAnchor>
    <xdr:from>
      <xdr:col>10</xdr:col>
      <xdr:colOff>111272</xdr:colOff>
      <xdr:row>5</xdr:row>
      <xdr:rowOff>91851</xdr:rowOff>
    </xdr:from>
    <xdr:to>
      <xdr:col>11</xdr:col>
      <xdr:colOff>339034</xdr:colOff>
      <xdr:row>7</xdr:row>
      <xdr:rowOff>72861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9588647" y="1111026"/>
          <a:ext cx="837362" cy="4001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00" b="1">
              <a:solidFill>
                <a:srgbClr val="1C2B4C"/>
              </a:solidFill>
              <a:latin typeface="Roboto"/>
            </a:rPr>
            <a:t>Direitos Humanos</a:t>
          </a:r>
          <a:endParaRPr lang="pt-BR" sz="1000" b="1" i="0">
            <a:solidFill>
              <a:srgbClr val="1C2B4C"/>
            </a:solidFill>
            <a:effectLst/>
            <a:latin typeface="Roboto"/>
          </a:endParaRPr>
        </a:p>
      </xdr:txBody>
    </xdr:sp>
    <xdr:clientData/>
  </xdr:twoCellAnchor>
  <xdr:twoCellAnchor>
    <xdr:from>
      <xdr:col>10</xdr:col>
      <xdr:colOff>167514</xdr:colOff>
      <xdr:row>12</xdr:row>
      <xdr:rowOff>124281</xdr:rowOff>
    </xdr:from>
    <xdr:to>
      <xdr:col>11</xdr:col>
      <xdr:colOff>282792</xdr:colOff>
      <xdr:row>13</xdr:row>
      <xdr:rowOff>160952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9644889" y="2591256"/>
          <a:ext cx="724878" cy="246221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pt-BR" sz="1000" b="1">
              <a:solidFill>
                <a:srgbClr val="1C2B4C"/>
              </a:solidFill>
              <a:latin typeface="Roboto"/>
            </a:rPr>
            <a:t>Trabalho</a:t>
          </a:r>
          <a:endParaRPr lang="pt-BR" sz="1000" b="1" i="0">
            <a:solidFill>
              <a:srgbClr val="1C2B4C"/>
            </a:solidFill>
            <a:effectLst/>
            <a:latin typeface="Roboto"/>
          </a:endParaRPr>
        </a:p>
      </xdr:txBody>
    </xdr:sp>
    <xdr:clientData/>
  </xdr:twoCellAnchor>
  <xdr:twoCellAnchor>
    <xdr:from>
      <xdr:col>10</xdr:col>
      <xdr:colOff>117990</xdr:colOff>
      <xdr:row>20</xdr:row>
      <xdr:rowOff>117782</xdr:rowOff>
    </xdr:from>
    <xdr:to>
      <xdr:col>11</xdr:col>
      <xdr:colOff>332317</xdr:colOff>
      <xdr:row>22</xdr:row>
      <xdr:rowOff>98792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9595365" y="4175432"/>
          <a:ext cx="823927" cy="4001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00" b="1">
              <a:solidFill>
                <a:srgbClr val="1C2B4C"/>
              </a:solidFill>
              <a:latin typeface="Roboto"/>
            </a:rPr>
            <a:t>Meio Ambiente</a:t>
          </a:r>
          <a:endParaRPr lang="pt-BR" sz="1000" b="1" i="0">
            <a:solidFill>
              <a:srgbClr val="1C2B4C"/>
            </a:solidFill>
            <a:effectLst/>
            <a:latin typeface="Roboto"/>
          </a:endParaRPr>
        </a:p>
      </xdr:txBody>
    </xdr:sp>
    <xdr:clientData/>
  </xdr:twoCellAnchor>
  <xdr:twoCellAnchor>
    <xdr:from>
      <xdr:col>10</xdr:col>
      <xdr:colOff>0</xdr:colOff>
      <xdr:row>24</xdr:row>
      <xdr:rowOff>99599</xdr:rowOff>
    </xdr:from>
    <xdr:to>
      <xdr:col>11</xdr:col>
      <xdr:colOff>450306</xdr:colOff>
      <xdr:row>25</xdr:row>
      <xdr:rowOff>136270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9477375" y="5195474"/>
          <a:ext cx="1059906" cy="246221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pt-BR" sz="1000" b="1">
              <a:solidFill>
                <a:srgbClr val="1C2B4C"/>
              </a:solidFill>
              <a:latin typeface="Roboto"/>
            </a:rPr>
            <a:t>Anticorrupção</a:t>
          </a:r>
          <a:endParaRPr lang="pt-BR" sz="1000" b="1" i="0">
            <a:solidFill>
              <a:srgbClr val="1C2B4C"/>
            </a:solidFill>
            <a:effectLst/>
            <a:latin typeface="Roboto"/>
          </a:endParaRPr>
        </a:p>
      </xdr:txBody>
    </xdr:sp>
    <xdr:clientData/>
  </xdr:twoCellAnchor>
  <xdr:twoCellAnchor>
    <xdr:from>
      <xdr:col>11</xdr:col>
      <xdr:colOff>378264</xdr:colOff>
      <xdr:row>23</xdr:row>
      <xdr:rowOff>353228</xdr:rowOff>
    </xdr:from>
    <xdr:to>
      <xdr:col>17</xdr:col>
      <xdr:colOff>142329</xdr:colOff>
      <xdr:row>26</xdr:row>
      <xdr:rowOff>97601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pSpPr/>
      </xdr:nvGrpSpPr>
      <xdr:grpSpPr>
        <a:xfrm>
          <a:off x="9222907" y="5523942"/>
          <a:ext cx="3437993" cy="547195"/>
          <a:chOff x="1115582" y="5514388"/>
          <a:chExt cx="3421665" cy="553998"/>
        </a:xfrm>
      </xdr:grpSpPr>
      <xdr:sp macro="" textlink="">
        <xdr:nvSpPr>
          <xdr:cNvPr id="65" name="Rectangle 15">
            <a:extLst>
              <a:ext uri="{FF2B5EF4-FFF2-40B4-BE49-F238E27FC236}">
                <a16:creationId xmlns:a16="http://schemas.microsoft.com/office/drawing/2014/main" id="{00000000-0008-0000-0200-000041000000}"/>
              </a:ext>
            </a:extLst>
          </xdr:cNvPr>
          <xdr:cNvSpPr>
            <a:spLocks noChangeArrowheads="1"/>
          </xdr:cNvSpPr>
        </xdr:nvSpPr>
        <xdr:spPr bwMode="auto">
          <a:xfrm>
            <a:off x="1912832" y="5514388"/>
            <a:ext cx="2624415" cy="553998"/>
          </a:xfrm>
          <a:prstGeom prst="rect">
            <a:avLst/>
          </a:prstGeom>
        </xdr:spPr>
        <xdr:txBody>
          <a:bodyPr wrap="square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pt-BR" altLang="pt-BR" sz="1000">
                <a:solidFill>
                  <a:srgbClr val="77787B"/>
                </a:solidFill>
                <a:latin typeface="+mj-lt"/>
              </a:rPr>
              <a:t>As empresas devem combater a corrupção em todas as suas formas, inclusive extorsão e propina</a:t>
            </a:r>
          </a:p>
        </xdr:txBody>
      </xdr:sp>
      <xdr:pic>
        <xdr:nvPicPr>
          <xdr:cNvPr id="66" name="Picture 16" descr="https://www.pactoglobal.org.br/assets/images/principios/10.png">
            <a:extLst>
              <a:ext uri="{FF2B5EF4-FFF2-40B4-BE49-F238E27FC236}">
                <a16:creationId xmlns:a16="http://schemas.microsoft.com/office/drawing/2014/main" id="{00000000-0008-0000-0200-00004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1672" y="5568444"/>
            <a:ext cx="549866" cy="45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67" name="Agrupar 66">
            <a:extLst>
              <a:ext uri="{FF2B5EF4-FFF2-40B4-BE49-F238E27FC236}">
                <a16:creationId xmlns:a16="http://schemas.microsoft.com/office/drawing/2014/main" id="{00000000-0008-0000-0200-000043000000}"/>
              </a:ext>
            </a:extLst>
          </xdr:cNvPr>
          <xdr:cNvGrpSpPr/>
        </xdr:nvGrpSpPr>
        <xdr:grpSpPr>
          <a:xfrm>
            <a:off x="1115582" y="5660565"/>
            <a:ext cx="464743" cy="252000"/>
            <a:chOff x="1054799" y="418807"/>
            <a:chExt cx="464743" cy="252000"/>
          </a:xfrm>
        </xdr:grpSpPr>
        <xdr:sp macro="" textlink="">
          <xdr:nvSpPr>
            <xdr:cNvPr id="68" name="Elipse 67">
              <a:extLst>
                <a:ext uri="{FF2B5EF4-FFF2-40B4-BE49-F238E27FC236}">
                  <a16:creationId xmlns:a16="http://schemas.microsoft.com/office/drawing/2014/main" id="{00000000-0008-0000-0200-000044000000}"/>
                </a:ext>
              </a:extLst>
            </xdr:cNvPr>
            <xdr:cNvSpPr>
              <a:spLocks noChangeAspect="1"/>
            </xdr:cNvSpPr>
          </xdr:nvSpPr>
          <xdr:spPr>
            <a:xfrm>
              <a:off x="1087494" y="418807"/>
              <a:ext cx="255404" cy="252000"/>
            </a:xfrm>
            <a:prstGeom prst="ellipse">
              <a:avLst/>
            </a:prstGeom>
            <a:solidFill>
              <a:srgbClr val="C0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 sz="1000"/>
            </a:p>
          </xdr:txBody>
        </xdr:sp>
        <xdr:sp macro="" textlink="">
          <xdr:nvSpPr>
            <xdr:cNvPr id="69" name="CaixaDeTexto 14">
              <a:extLst>
                <a:ext uri="{FF2B5EF4-FFF2-40B4-BE49-F238E27FC236}">
                  <a16:creationId xmlns:a16="http://schemas.microsoft.com/office/drawing/2014/main" id="{00000000-0008-0000-0200-000045000000}"/>
                </a:ext>
              </a:extLst>
            </xdr:cNvPr>
            <xdr:cNvSpPr txBox="1"/>
          </xdr:nvSpPr>
          <xdr:spPr>
            <a:xfrm>
              <a:off x="1054799" y="419490"/>
              <a:ext cx="464743" cy="24622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pt-BR" sz="1000">
                  <a:solidFill>
                    <a:schemeClr val="bg1"/>
                  </a:solidFill>
                </a:rPr>
                <a:t>10</a:t>
              </a:r>
            </a:p>
          </xdr:txBody>
        </xdr:sp>
      </xdr:grpSp>
    </xdr:grpSp>
    <xdr:clientData/>
  </xdr:twoCellAnchor>
  <xdr:twoCellAnchor>
    <xdr:from>
      <xdr:col>11</xdr:col>
      <xdr:colOff>378264</xdr:colOff>
      <xdr:row>15</xdr:row>
      <xdr:rowOff>123376</xdr:rowOff>
    </xdr:from>
    <xdr:to>
      <xdr:col>17</xdr:col>
      <xdr:colOff>473553</xdr:colOff>
      <xdr:row>18</xdr:row>
      <xdr:rowOff>1876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9222907" y="3715662"/>
          <a:ext cx="3769217" cy="450000"/>
          <a:chOff x="1115582" y="3332523"/>
          <a:chExt cx="3752889" cy="450000"/>
        </a:xfrm>
      </xdr:grpSpPr>
      <xdr:pic>
        <xdr:nvPicPr>
          <xdr:cNvPr id="60" name="Picture 8" descr="https://www.pactoglobal.org.br/assets/images/principios/6.png">
            <a:extLst>
              <a:ext uri="{FF2B5EF4-FFF2-40B4-BE49-F238E27FC236}">
                <a16:creationId xmlns:a16="http://schemas.microsoft.com/office/drawing/2014/main" id="{00000000-0008-0000-0200-00003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1671" y="3332523"/>
            <a:ext cx="549867" cy="45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61" name="Agrupar 60">
            <a:extLst>
              <a:ext uri="{FF2B5EF4-FFF2-40B4-BE49-F238E27FC236}">
                <a16:creationId xmlns:a16="http://schemas.microsoft.com/office/drawing/2014/main" id="{00000000-0008-0000-0200-00003D000000}"/>
              </a:ext>
            </a:extLst>
          </xdr:cNvPr>
          <xdr:cNvGrpSpPr/>
        </xdr:nvGrpSpPr>
        <xdr:grpSpPr>
          <a:xfrm>
            <a:off x="1115582" y="3431523"/>
            <a:ext cx="255404" cy="252000"/>
            <a:chOff x="1107539" y="424189"/>
            <a:chExt cx="255404" cy="252000"/>
          </a:xfrm>
        </xdr:grpSpPr>
        <xdr:sp macro="" textlink="">
          <xdr:nvSpPr>
            <xdr:cNvPr id="63" name="Elipse 62">
              <a:extLst>
                <a:ext uri="{FF2B5EF4-FFF2-40B4-BE49-F238E27FC236}">
                  <a16:creationId xmlns:a16="http://schemas.microsoft.com/office/drawing/2014/main" id="{00000000-0008-0000-0200-00003F000000}"/>
                </a:ext>
              </a:extLst>
            </xdr:cNvPr>
            <xdr:cNvSpPr>
              <a:spLocks noChangeAspect="1"/>
            </xdr:cNvSpPr>
          </xdr:nvSpPr>
          <xdr:spPr>
            <a:xfrm>
              <a:off x="1107539" y="424189"/>
              <a:ext cx="255404" cy="252000"/>
            </a:xfrm>
            <a:prstGeom prst="ellipse">
              <a:avLst/>
            </a:prstGeom>
            <a:solidFill>
              <a:srgbClr val="00B0F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 sz="1000"/>
            </a:p>
          </xdr:txBody>
        </xdr:sp>
        <xdr:sp macro="" textlink="">
          <xdr:nvSpPr>
            <xdr:cNvPr id="64" name="CaixaDeTexto 20">
              <a:extLst>
                <a:ext uri="{FF2B5EF4-FFF2-40B4-BE49-F238E27FC236}">
                  <a16:creationId xmlns:a16="http://schemas.microsoft.com/office/drawing/2014/main" id="{00000000-0008-0000-0200-000040000000}"/>
                </a:ext>
              </a:extLst>
            </xdr:cNvPr>
            <xdr:cNvSpPr txBox="1"/>
          </xdr:nvSpPr>
          <xdr:spPr>
            <a:xfrm>
              <a:off x="1120351" y="427079"/>
              <a:ext cx="229780" cy="24622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pt-BR" sz="1000">
                  <a:solidFill>
                    <a:schemeClr val="bg1"/>
                  </a:solidFill>
                </a:rPr>
                <a:t>6</a:t>
              </a:r>
            </a:p>
          </xdr:txBody>
        </xdr:sp>
      </xdr:grpSp>
      <xdr:sp macro="" textlink="">
        <xdr:nvSpPr>
          <xdr:cNvPr id="62" name="Rectangle 5">
            <a:extLst>
              <a:ext uri="{FF2B5EF4-FFF2-40B4-BE49-F238E27FC236}">
                <a16:creationId xmlns:a16="http://schemas.microsoft.com/office/drawing/2014/main" id="{00000000-0008-0000-0200-00003E000000}"/>
              </a:ext>
            </a:extLst>
          </xdr:cNvPr>
          <xdr:cNvSpPr>
            <a:spLocks noChangeArrowheads="1"/>
          </xdr:cNvSpPr>
        </xdr:nvSpPr>
        <xdr:spPr bwMode="auto">
          <a:xfrm>
            <a:off x="1912832" y="3434413"/>
            <a:ext cx="2955639" cy="246221"/>
          </a:xfrm>
          <a:prstGeom prst="rect">
            <a:avLst/>
          </a:prstGeom>
        </xdr:spPr>
        <xdr:txBody>
          <a:bodyPr wrap="square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pt-BR" altLang="pt-BR" sz="1000">
                <a:solidFill>
                  <a:srgbClr val="77787B"/>
                </a:solidFill>
                <a:latin typeface="+mj-lt"/>
              </a:rPr>
              <a:t>Eliminar a discriminação no emprego.</a:t>
            </a:r>
          </a:p>
        </xdr:txBody>
      </xdr:sp>
    </xdr:grpSp>
    <xdr:clientData/>
  </xdr:twoCellAnchor>
  <xdr:twoCellAnchor>
    <xdr:from>
      <xdr:col>11</xdr:col>
      <xdr:colOff>378264</xdr:colOff>
      <xdr:row>6</xdr:row>
      <xdr:rowOff>117435</xdr:rowOff>
    </xdr:from>
    <xdr:to>
      <xdr:col>16</xdr:col>
      <xdr:colOff>533440</xdr:colOff>
      <xdr:row>8</xdr:row>
      <xdr:rowOff>156534</xdr:rowOff>
    </xdr:to>
    <xdr:grpSp>
      <xdr:nvGrpSpPr>
        <xdr:cNvPr id="11" name="Agrupa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9222907" y="1736685"/>
          <a:ext cx="3216783" cy="447313"/>
          <a:chOff x="1115582" y="892094"/>
          <a:chExt cx="3203176" cy="448674"/>
        </a:xfrm>
      </xdr:grpSpPr>
      <xdr:pic>
        <xdr:nvPicPr>
          <xdr:cNvPr id="55" name="Picture 4" descr="https://www.pactoglobal.org.br/assets/images/principios/2.png">
            <a:extLst>
              <a:ext uri="{FF2B5EF4-FFF2-40B4-BE49-F238E27FC236}">
                <a16:creationId xmlns:a16="http://schemas.microsoft.com/office/drawing/2014/main" id="{00000000-0008-0000-0200-00003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3292" y="892094"/>
            <a:ext cx="548246" cy="44867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6" name="Retângulo 55">
            <a:extLst>
              <a:ext uri="{FF2B5EF4-FFF2-40B4-BE49-F238E27FC236}">
                <a16:creationId xmlns:a16="http://schemas.microsoft.com/office/drawing/2014/main" id="{00000000-0008-0000-0200-000038000000}"/>
              </a:ext>
            </a:extLst>
          </xdr:cNvPr>
          <xdr:cNvSpPr/>
        </xdr:nvSpPr>
        <xdr:spPr>
          <a:xfrm>
            <a:off x="1912832" y="915316"/>
            <a:ext cx="2405926" cy="402231"/>
          </a:xfrm>
          <a:prstGeom prst="rect">
            <a:avLst/>
          </a:prstGeom>
        </xdr:spPr>
        <xdr:txBody>
          <a:bodyPr wrap="square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pt-BR" sz="1000">
                <a:solidFill>
                  <a:srgbClr val="77787B"/>
                </a:solidFill>
                <a:latin typeface="+mj-lt"/>
              </a:rPr>
              <a:t>Assegurar-se de sua não participação em violações destes direitos.</a:t>
            </a:r>
            <a:endParaRPr lang="pt-BR" sz="1000">
              <a:latin typeface="+mj-lt"/>
            </a:endParaRPr>
          </a:p>
        </xdr:txBody>
      </xdr:sp>
      <xdr:grpSp>
        <xdr:nvGrpSpPr>
          <xdr:cNvPr id="57" name="Agrupar 56">
            <a:extLst>
              <a:ext uri="{FF2B5EF4-FFF2-40B4-BE49-F238E27FC236}">
                <a16:creationId xmlns:a16="http://schemas.microsoft.com/office/drawing/2014/main" id="{00000000-0008-0000-0200-000039000000}"/>
              </a:ext>
            </a:extLst>
          </xdr:cNvPr>
          <xdr:cNvGrpSpPr/>
        </xdr:nvGrpSpPr>
        <xdr:grpSpPr>
          <a:xfrm>
            <a:off x="1115582" y="990431"/>
            <a:ext cx="255404" cy="252000"/>
            <a:chOff x="1107539" y="424189"/>
            <a:chExt cx="255404" cy="252000"/>
          </a:xfrm>
        </xdr:grpSpPr>
        <xdr:sp macro="" textlink="">
          <xdr:nvSpPr>
            <xdr:cNvPr id="58" name="Elipse 57">
              <a:extLst>
                <a:ext uri="{FF2B5EF4-FFF2-40B4-BE49-F238E27FC236}">
                  <a16:creationId xmlns:a16="http://schemas.microsoft.com/office/drawing/2014/main" id="{00000000-0008-0000-0200-00003A000000}"/>
                </a:ext>
              </a:extLst>
            </xdr:cNvPr>
            <xdr:cNvSpPr>
              <a:spLocks noChangeAspect="1"/>
            </xdr:cNvSpPr>
          </xdr:nvSpPr>
          <xdr:spPr>
            <a:xfrm>
              <a:off x="1107539" y="424189"/>
              <a:ext cx="255404" cy="252000"/>
            </a:xfrm>
            <a:prstGeom prst="ellipse">
              <a:avLst/>
            </a:prstGeom>
            <a:solidFill>
              <a:srgbClr val="FFCC6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 sz="1000"/>
            </a:p>
          </xdr:txBody>
        </xdr:sp>
        <xdr:sp macro="" textlink="">
          <xdr:nvSpPr>
            <xdr:cNvPr id="59" name="CaixaDeTexto 26">
              <a:extLst>
                <a:ext uri="{FF2B5EF4-FFF2-40B4-BE49-F238E27FC236}">
                  <a16:creationId xmlns:a16="http://schemas.microsoft.com/office/drawing/2014/main" id="{00000000-0008-0000-0200-00003B000000}"/>
                </a:ext>
              </a:extLst>
            </xdr:cNvPr>
            <xdr:cNvSpPr txBox="1"/>
          </xdr:nvSpPr>
          <xdr:spPr>
            <a:xfrm>
              <a:off x="1107573" y="427079"/>
              <a:ext cx="229780" cy="24622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pt-BR" sz="1000">
                  <a:solidFill>
                    <a:schemeClr val="bg1"/>
                  </a:solidFill>
                </a:rPr>
                <a:t>2</a:t>
              </a:r>
            </a:p>
          </xdr:txBody>
        </xdr:sp>
      </xdr:grpSp>
    </xdr:grpSp>
    <xdr:clientData/>
  </xdr:twoCellAnchor>
  <xdr:twoCellAnchor>
    <xdr:from>
      <xdr:col>11</xdr:col>
      <xdr:colOff>378264</xdr:colOff>
      <xdr:row>3</xdr:row>
      <xdr:rowOff>203522</xdr:rowOff>
    </xdr:from>
    <xdr:to>
      <xdr:col>16</xdr:col>
      <xdr:colOff>533440</xdr:colOff>
      <xdr:row>6</xdr:row>
      <xdr:rowOff>138395</xdr:rowOff>
    </xdr:to>
    <xdr:grpSp>
      <xdr:nvGrpSpPr>
        <xdr:cNvPr id="12" name="Agrupa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/>
      </xdr:nvGrpSpPr>
      <xdr:grpSpPr>
        <a:xfrm>
          <a:off x="9222907" y="1074379"/>
          <a:ext cx="3216783" cy="683266"/>
          <a:chOff x="1115582" y="354722"/>
          <a:chExt cx="3203176" cy="553998"/>
        </a:xfrm>
      </xdr:grpSpPr>
      <xdr:pic>
        <xdr:nvPicPr>
          <xdr:cNvPr id="50" name="Picture 2" descr="https://www.pactoglobal.org.br/assets/images/principios/1.png">
            <a:extLst>
              <a:ext uri="{FF2B5EF4-FFF2-40B4-BE49-F238E27FC236}">
                <a16:creationId xmlns:a16="http://schemas.microsoft.com/office/drawing/2014/main" id="{00000000-0008-0000-0200-00003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03648" y="407384"/>
            <a:ext cx="557890" cy="44867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Retângulo 50">
            <a:extLst>
              <a:ext uri="{FF2B5EF4-FFF2-40B4-BE49-F238E27FC236}">
                <a16:creationId xmlns:a16="http://schemas.microsoft.com/office/drawing/2014/main" id="{00000000-0008-0000-0200-000033000000}"/>
              </a:ext>
            </a:extLst>
          </xdr:cNvPr>
          <xdr:cNvSpPr/>
        </xdr:nvSpPr>
        <xdr:spPr>
          <a:xfrm>
            <a:off x="1912832" y="354722"/>
            <a:ext cx="2405926" cy="553998"/>
          </a:xfrm>
          <a:prstGeom prst="rect">
            <a:avLst/>
          </a:prstGeom>
        </xdr:spPr>
        <xdr:txBody>
          <a:bodyPr wrap="square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pt-BR" sz="1000">
                <a:solidFill>
                  <a:srgbClr val="77787B"/>
                </a:solidFill>
                <a:latin typeface="+mj-lt"/>
              </a:rPr>
              <a:t>As empresas devem apoiar e respeitar a proteção de direitos humanos reconhecidos internacionalmente.</a:t>
            </a:r>
          </a:p>
        </xdr:txBody>
      </xdr:sp>
      <xdr:grpSp>
        <xdr:nvGrpSpPr>
          <xdr:cNvPr id="52" name="Agrupar 51">
            <a:extLst>
              <a:ext uri="{FF2B5EF4-FFF2-40B4-BE49-F238E27FC236}">
                <a16:creationId xmlns:a16="http://schemas.microsoft.com/office/drawing/2014/main" id="{00000000-0008-0000-0200-000034000000}"/>
              </a:ext>
            </a:extLst>
          </xdr:cNvPr>
          <xdr:cNvGrpSpPr/>
        </xdr:nvGrpSpPr>
        <xdr:grpSpPr>
          <a:xfrm>
            <a:off x="1115582" y="505721"/>
            <a:ext cx="255404" cy="252000"/>
            <a:chOff x="1107539" y="424189"/>
            <a:chExt cx="255404" cy="252000"/>
          </a:xfrm>
        </xdr:grpSpPr>
        <xdr:sp macro="" textlink="">
          <xdr:nvSpPr>
            <xdr:cNvPr id="53" name="Elipse 52">
              <a:extLst>
                <a:ext uri="{FF2B5EF4-FFF2-40B4-BE49-F238E27FC236}">
                  <a16:creationId xmlns:a16="http://schemas.microsoft.com/office/drawing/2014/main" id="{00000000-0008-0000-0200-000035000000}"/>
                </a:ext>
              </a:extLst>
            </xdr:cNvPr>
            <xdr:cNvSpPr>
              <a:spLocks noChangeAspect="1"/>
            </xdr:cNvSpPr>
          </xdr:nvSpPr>
          <xdr:spPr>
            <a:xfrm>
              <a:off x="1107539" y="424189"/>
              <a:ext cx="255404" cy="252000"/>
            </a:xfrm>
            <a:prstGeom prst="ellipse">
              <a:avLst/>
            </a:prstGeom>
            <a:solidFill>
              <a:srgbClr val="FFCC6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 sz="1000"/>
            </a:p>
          </xdr:txBody>
        </xdr:sp>
        <xdr:sp macro="" textlink="">
          <xdr:nvSpPr>
            <xdr:cNvPr id="54" name="CaixaDeTexto 32">
              <a:extLst>
                <a:ext uri="{FF2B5EF4-FFF2-40B4-BE49-F238E27FC236}">
                  <a16:creationId xmlns:a16="http://schemas.microsoft.com/office/drawing/2014/main" id="{00000000-0008-0000-0200-000036000000}"/>
                </a:ext>
              </a:extLst>
            </xdr:cNvPr>
            <xdr:cNvSpPr txBox="1"/>
          </xdr:nvSpPr>
          <xdr:spPr>
            <a:xfrm>
              <a:off x="1107573" y="427079"/>
              <a:ext cx="229780" cy="24622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pt-BR" sz="1000">
                  <a:solidFill>
                    <a:schemeClr val="bg1"/>
                  </a:solidFill>
                </a:rPr>
                <a:t>1</a:t>
              </a:r>
            </a:p>
          </xdr:txBody>
        </xdr:sp>
      </xdr:grpSp>
    </xdr:grpSp>
    <xdr:clientData/>
  </xdr:twoCellAnchor>
  <xdr:twoCellAnchor>
    <xdr:from>
      <xdr:col>11</xdr:col>
      <xdr:colOff>378264</xdr:colOff>
      <xdr:row>13</xdr:row>
      <xdr:rowOff>73831</xdr:rowOff>
    </xdr:from>
    <xdr:to>
      <xdr:col>17</xdr:col>
      <xdr:colOff>473553</xdr:colOff>
      <xdr:row>15</xdr:row>
      <xdr:rowOff>104731</xdr:rowOff>
    </xdr:to>
    <xdr:grpSp>
      <xdr:nvGrpSpPr>
        <xdr:cNvPr id="13" name="Agrupa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pSpPr/>
      </xdr:nvGrpSpPr>
      <xdr:grpSpPr>
        <a:xfrm>
          <a:off x="9222907" y="3121831"/>
          <a:ext cx="3769217" cy="575186"/>
          <a:chOff x="1115582" y="2827965"/>
          <a:chExt cx="3752889" cy="450000"/>
        </a:xfrm>
      </xdr:grpSpPr>
      <xdr:pic>
        <xdr:nvPicPr>
          <xdr:cNvPr id="45" name="Picture 7" descr="https://www.pactoglobal.org.br/assets/images/principios/5.png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1671" y="2827965"/>
            <a:ext cx="549867" cy="45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6" name="Rectangle 5">
            <a:extLst>
              <a:ext uri="{FF2B5EF4-FFF2-40B4-BE49-F238E27FC236}">
                <a16:creationId xmlns:a16="http://schemas.microsoft.com/office/drawing/2014/main" id="{00000000-0008-0000-0200-00002E000000}"/>
              </a:ext>
            </a:extLst>
          </xdr:cNvPr>
          <xdr:cNvSpPr>
            <a:spLocks noChangeArrowheads="1"/>
          </xdr:cNvSpPr>
        </xdr:nvSpPr>
        <xdr:spPr bwMode="auto">
          <a:xfrm>
            <a:off x="1912832" y="2929855"/>
            <a:ext cx="2955639" cy="246221"/>
          </a:xfrm>
          <a:prstGeom prst="rect">
            <a:avLst/>
          </a:prstGeom>
        </xdr:spPr>
        <xdr:txBody>
          <a:bodyPr wrap="square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pt-BR" altLang="pt-BR" sz="1000">
                <a:solidFill>
                  <a:srgbClr val="77787B"/>
                </a:solidFill>
                <a:latin typeface="+mj-lt"/>
              </a:rPr>
              <a:t>A abolição efetiva do trabalho infantil.</a:t>
            </a:r>
          </a:p>
        </xdr:txBody>
      </xdr:sp>
      <xdr:grpSp>
        <xdr:nvGrpSpPr>
          <xdr:cNvPr id="47" name="Agrupar 46">
            <a:extLst>
              <a:ext uri="{FF2B5EF4-FFF2-40B4-BE49-F238E27FC236}">
                <a16:creationId xmlns:a16="http://schemas.microsoft.com/office/drawing/2014/main" id="{00000000-0008-0000-0200-00002F000000}"/>
              </a:ext>
            </a:extLst>
          </xdr:cNvPr>
          <xdr:cNvGrpSpPr/>
        </xdr:nvGrpSpPr>
        <xdr:grpSpPr>
          <a:xfrm>
            <a:off x="1115582" y="2926965"/>
            <a:ext cx="255404" cy="252000"/>
            <a:chOff x="1107539" y="424189"/>
            <a:chExt cx="255404" cy="252000"/>
          </a:xfrm>
        </xdr:grpSpPr>
        <xdr:sp macro="" textlink="">
          <xdr:nvSpPr>
            <xdr:cNvPr id="48" name="Elipse 47">
              <a:extLst>
                <a:ext uri="{FF2B5EF4-FFF2-40B4-BE49-F238E27FC236}">
                  <a16:creationId xmlns:a16="http://schemas.microsoft.com/office/drawing/2014/main" id="{00000000-0008-0000-0200-000030000000}"/>
                </a:ext>
              </a:extLst>
            </xdr:cNvPr>
            <xdr:cNvSpPr>
              <a:spLocks noChangeAspect="1"/>
            </xdr:cNvSpPr>
          </xdr:nvSpPr>
          <xdr:spPr>
            <a:xfrm>
              <a:off x="1107539" y="424189"/>
              <a:ext cx="255404" cy="252000"/>
            </a:xfrm>
            <a:prstGeom prst="ellipse">
              <a:avLst/>
            </a:prstGeom>
            <a:solidFill>
              <a:srgbClr val="00B0F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 sz="1000"/>
            </a:p>
          </xdr:txBody>
        </xdr:sp>
        <xdr:sp macro="" textlink="">
          <xdr:nvSpPr>
            <xdr:cNvPr id="49" name="CaixaDeTexto 38">
              <a:extLst>
                <a:ext uri="{FF2B5EF4-FFF2-40B4-BE49-F238E27FC236}">
                  <a16:creationId xmlns:a16="http://schemas.microsoft.com/office/drawing/2014/main" id="{00000000-0008-0000-0200-000031000000}"/>
                </a:ext>
              </a:extLst>
            </xdr:cNvPr>
            <xdr:cNvSpPr txBox="1"/>
          </xdr:nvSpPr>
          <xdr:spPr>
            <a:xfrm>
              <a:off x="1120351" y="427079"/>
              <a:ext cx="229780" cy="24622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pt-BR" sz="1000">
                  <a:solidFill>
                    <a:schemeClr val="bg1"/>
                  </a:solidFill>
                </a:rPr>
                <a:t>5</a:t>
              </a:r>
            </a:p>
          </xdr:txBody>
        </xdr:sp>
      </xdr:grpSp>
    </xdr:grpSp>
    <xdr:clientData/>
  </xdr:twoCellAnchor>
  <xdr:twoCellAnchor>
    <xdr:from>
      <xdr:col>11</xdr:col>
      <xdr:colOff>378264</xdr:colOff>
      <xdr:row>11</xdr:row>
      <xdr:rowOff>24286</xdr:rowOff>
    </xdr:from>
    <xdr:to>
      <xdr:col>17</xdr:col>
      <xdr:colOff>167919</xdr:colOff>
      <xdr:row>13</xdr:row>
      <xdr:rowOff>55186</xdr:rowOff>
    </xdr:to>
    <xdr:grpSp>
      <xdr:nvGrpSpPr>
        <xdr:cNvPr id="14" name="Agrupa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9222907" y="2664072"/>
          <a:ext cx="3463583" cy="439114"/>
          <a:chOff x="1115582" y="1898880"/>
          <a:chExt cx="3447255" cy="450000"/>
        </a:xfrm>
      </xdr:grpSpPr>
      <xdr:pic>
        <xdr:nvPicPr>
          <xdr:cNvPr id="40" name="Picture 6" descr="https://www.pactoglobal.org.br/assets/images/principios/4.png"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1672" y="1898880"/>
            <a:ext cx="549866" cy="45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1" name="Rectangle 5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1912833" y="1923825"/>
            <a:ext cx="2650004" cy="400110"/>
          </a:xfrm>
          <a:prstGeom prst="rect">
            <a:avLst/>
          </a:prstGeom>
        </xdr:spPr>
        <xdr:txBody>
          <a:bodyPr wrap="square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pt-BR" altLang="pt-BR" sz="1000">
                <a:solidFill>
                  <a:srgbClr val="77787B"/>
                </a:solidFill>
                <a:latin typeface="+mj-lt"/>
              </a:rPr>
              <a:t>A eliminação de todas as formas de trabalho forçado ou compulsório.</a:t>
            </a:r>
          </a:p>
        </xdr:txBody>
      </xdr:sp>
      <xdr:grpSp>
        <xdr:nvGrpSpPr>
          <xdr:cNvPr id="42" name="Agrupar 41"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GrpSpPr/>
        </xdr:nvGrpSpPr>
        <xdr:grpSpPr>
          <a:xfrm>
            <a:off x="1115582" y="1997880"/>
            <a:ext cx="255404" cy="252000"/>
            <a:chOff x="1107539" y="424189"/>
            <a:chExt cx="255404" cy="252000"/>
          </a:xfrm>
        </xdr:grpSpPr>
        <xdr:sp macro="" textlink="">
          <xdr:nvSpPr>
            <xdr:cNvPr id="43" name="Elipse 42">
              <a:extLst>
                <a:ext uri="{FF2B5EF4-FFF2-40B4-BE49-F238E27FC236}">
                  <a16:creationId xmlns:a16="http://schemas.microsoft.com/office/drawing/2014/main" id="{00000000-0008-0000-0200-00002B000000}"/>
                </a:ext>
              </a:extLst>
            </xdr:cNvPr>
            <xdr:cNvSpPr>
              <a:spLocks noChangeAspect="1"/>
            </xdr:cNvSpPr>
          </xdr:nvSpPr>
          <xdr:spPr>
            <a:xfrm>
              <a:off x="1107539" y="424189"/>
              <a:ext cx="255404" cy="252000"/>
            </a:xfrm>
            <a:prstGeom prst="ellipse">
              <a:avLst/>
            </a:prstGeom>
            <a:solidFill>
              <a:srgbClr val="00B0F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 sz="1000"/>
            </a:p>
          </xdr:txBody>
        </xdr:sp>
        <xdr:sp macro="" textlink="">
          <xdr:nvSpPr>
            <xdr:cNvPr id="44" name="CaixaDeTexto 44">
              <a:extLst>
                <a:ext uri="{FF2B5EF4-FFF2-40B4-BE49-F238E27FC236}">
                  <a16:creationId xmlns:a16="http://schemas.microsoft.com/office/drawing/2014/main" id="{00000000-0008-0000-0200-00002C000000}"/>
                </a:ext>
              </a:extLst>
            </xdr:cNvPr>
            <xdr:cNvSpPr txBox="1"/>
          </xdr:nvSpPr>
          <xdr:spPr>
            <a:xfrm>
              <a:off x="1120351" y="427079"/>
              <a:ext cx="229780" cy="24622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pt-BR" sz="1000">
                  <a:solidFill>
                    <a:schemeClr val="bg1"/>
                  </a:solidFill>
                </a:rPr>
                <a:t>4</a:t>
              </a:r>
            </a:p>
          </xdr:txBody>
        </xdr:sp>
      </xdr:grpSp>
    </xdr:grpSp>
    <xdr:clientData/>
  </xdr:twoCellAnchor>
  <xdr:twoCellAnchor>
    <xdr:from>
      <xdr:col>11</xdr:col>
      <xdr:colOff>378264</xdr:colOff>
      <xdr:row>8</xdr:row>
      <xdr:rowOff>121263</xdr:rowOff>
    </xdr:from>
    <xdr:to>
      <xdr:col>17</xdr:col>
      <xdr:colOff>142329</xdr:colOff>
      <xdr:row>11</xdr:row>
      <xdr:rowOff>56136</xdr:rowOff>
    </xdr:to>
    <xdr:grpSp>
      <xdr:nvGrpSpPr>
        <xdr:cNvPr id="15" name="Agrupa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pSpPr/>
      </xdr:nvGrpSpPr>
      <xdr:grpSpPr>
        <a:xfrm>
          <a:off x="9222907" y="2148727"/>
          <a:ext cx="3437993" cy="547195"/>
          <a:chOff x="1115582" y="1340768"/>
          <a:chExt cx="3421665" cy="553998"/>
        </a:xfrm>
      </xdr:grpSpPr>
      <xdr:sp macro="" textlink="">
        <xdr:nvSpPr>
          <xdr:cNvPr id="35" name="Rectangle 5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1912833" y="1340768"/>
            <a:ext cx="2624414" cy="553998"/>
          </a:xfrm>
          <a:prstGeom prst="rect">
            <a:avLst/>
          </a:prstGeom>
        </xdr:spPr>
        <xdr:txBody>
          <a:bodyPr wrap="square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pt-BR" altLang="pt-BR" sz="1000">
                <a:solidFill>
                  <a:srgbClr val="77787B"/>
                </a:solidFill>
                <a:latin typeface="+mj-lt"/>
              </a:rPr>
              <a:t>As empresas devem apoiar a liberdade de associação e o reconhecimento efetivo do direito à negociação coletiva.</a:t>
            </a:r>
          </a:p>
        </xdr:txBody>
      </xdr:sp>
      <xdr:pic>
        <xdr:nvPicPr>
          <xdr:cNvPr id="36" name="Picture 10" descr="https://www.pactoglobal.org.br/assets/images/principios/3.png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1672" y="1392767"/>
            <a:ext cx="549866" cy="45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37" name="Agrupar 36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GrpSpPr/>
        </xdr:nvGrpSpPr>
        <xdr:grpSpPr>
          <a:xfrm>
            <a:off x="1115582" y="1491767"/>
            <a:ext cx="255404" cy="252000"/>
            <a:chOff x="1107539" y="424189"/>
            <a:chExt cx="255404" cy="252000"/>
          </a:xfrm>
        </xdr:grpSpPr>
        <xdr:sp macro="" textlink="">
          <xdr:nvSpPr>
            <xdr:cNvPr id="38" name="Elipse 37">
              <a:extLst>
                <a:ext uri="{FF2B5EF4-FFF2-40B4-BE49-F238E27FC236}">
                  <a16:creationId xmlns:a16="http://schemas.microsoft.com/office/drawing/2014/main" id="{00000000-0008-0000-0200-000026000000}"/>
                </a:ext>
              </a:extLst>
            </xdr:cNvPr>
            <xdr:cNvSpPr>
              <a:spLocks noChangeAspect="1"/>
            </xdr:cNvSpPr>
          </xdr:nvSpPr>
          <xdr:spPr>
            <a:xfrm>
              <a:off x="1107539" y="424189"/>
              <a:ext cx="255404" cy="252000"/>
            </a:xfrm>
            <a:prstGeom prst="ellipse">
              <a:avLst/>
            </a:prstGeom>
            <a:solidFill>
              <a:srgbClr val="00B0F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 sz="1000"/>
            </a:p>
          </xdr:txBody>
        </xdr:sp>
        <xdr:sp macro="" textlink="">
          <xdr:nvSpPr>
            <xdr:cNvPr id="39" name="CaixaDeTexto 50">
              <a:extLst>
                <a:ext uri="{FF2B5EF4-FFF2-40B4-BE49-F238E27FC236}">
                  <a16:creationId xmlns:a16="http://schemas.microsoft.com/office/drawing/2014/main" id="{00000000-0008-0000-0200-000027000000}"/>
                </a:ext>
              </a:extLst>
            </xdr:cNvPr>
            <xdr:cNvSpPr txBox="1"/>
          </xdr:nvSpPr>
          <xdr:spPr>
            <a:xfrm>
              <a:off x="1120351" y="427079"/>
              <a:ext cx="229780" cy="24622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pt-BR" sz="1000">
                  <a:solidFill>
                    <a:schemeClr val="bg1"/>
                  </a:solidFill>
                </a:rPr>
                <a:t>3</a:t>
              </a:r>
            </a:p>
          </xdr:txBody>
        </xdr:sp>
      </xdr:grpSp>
    </xdr:grpSp>
    <xdr:clientData/>
  </xdr:twoCellAnchor>
  <xdr:twoCellAnchor>
    <xdr:from>
      <xdr:col>11</xdr:col>
      <xdr:colOff>378264</xdr:colOff>
      <xdr:row>17</xdr:row>
      <xdr:rowOff>159022</xdr:rowOff>
    </xdr:from>
    <xdr:to>
      <xdr:col>17</xdr:col>
      <xdr:colOff>142329</xdr:colOff>
      <xdr:row>20</xdr:row>
      <xdr:rowOff>131995</xdr:rowOff>
    </xdr:to>
    <xdr:grpSp>
      <xdr:nvGrpSpPr>
        <xdr:cNvPr id="16" name="Agrupa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pSpPr/>
      </xdr:nvGrpSpPr>
      <xdr:grpSpPr>
        <a:xfrm>
          <a:off x="9222907" y="4132308"/>
          <a:ext cx="3437993" cy="558080"/>
          <a:chOff x="1115582" y="3140968"/>
          <a:chExt cx="3421665" cy="553998"/>
        </a:xfrm>
      </xdr:grpSpPr>
      <xdr:pic>
        <xdr:nvPicPr>
          <xdr:cNvPr id="30" name="Picture 11" descr="https://www.pactoglobal.org.br/assets/images/principios/7.png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1671" y="3192967"/>
            <a:ext cx="549867" cy="45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1" name="Rectangle 12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1912833" y="3140968"/>
            <a:ext cx="2624414" cy="553998"/>
          </a:xfrm>
          <a:prstGeom prst="rect">
            <a:avLst/>
          </a:prstGeom>
        </xdr:spPr>
        <xdr:txBody>
          <a:bodyPr wrap="square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pt-BR" altLang="pt-BR" sz="1000">
                <a:solidFill>
                  <a:srgbClr val="77787B"/>
                </a:solidFill>
                <a:latin typeface="+mj-lt"/>
              </a:rPr>
              <a:t>As empresas devem apoiar uma abordagem preventiva aos desafios ambientais.</a:t>
            </a:r>
          </a:p>
        </xdr:txBody>
      </xdr:sp>
      <xdr:grpSp>
        <xdr:nvGrpSpPr>
          <xdr:cNvPr id="32" name="Agrupar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GrpSpPr/>
        </xdr:nvGrpSpPr>
        <xdr:grpSpPr>
          <a:xfrm>
            <a:off x="1115582" y="3291967"/>
            <a:ext cx="255404" cy="252000"/>
            <a:chOff x="1107539" y="424189"/>
            <a:chExt cx="255404" cy="252000"/>
          </a:xfrm>
        </xdr:grpSpPr>
        <xdr:sp macro="" textlink="">
          <xdr:nvSpPr>
            <xdr:cNvPr id="33" name="Elipse 32">
              <a:extLst>
                <a:ext uri="{FF2B5EF4-FFF2-40B4-BE49-F238E27FC236}">
                  <a16:creationId xmlns:a16="http://schemas.microsoft.com/office/drawing/2014/main" id="{00000000-0008-0000-0200-000021000000}"/>
                </a:ext>
              </a:extLst>
            </xdr:cNvPr>
            <xdr:cNvSpPr>
              <a:spLocks noChangeAspect="1"/>
            </xdr:cNvSpPr>
          </xdr:nvSpPr>
          <xdr:spPr>
            <a:xfrm>
              <a:off x="1107539" y="424189"/>
              <a:ext cx="255404" cy="252000"/>
            </a:xfrm>
            <a:prstGeom prst="ellipse">
              <a:avLst/>
            </a:prstGeom>
            <a:solidFill>
              <a:srgbClr val="339933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 sz="1000"/>
            </a:p>
          </xdr:txBody>
        </xdr:sp>
        <xdr:sp macro="" textlink="">
          <xdr:nvSpPr>
            <xdr:cNvPr id="34" name="CaixaDeTexto 56">
              <a:extLst>
                <a:ext uri="{FF2B5EF4-FFF2-40B4-BE49-F238E27FC236}">
                  <a16:creationId xmlns:a16="http://schemas.microsoft.com/office/drawing/2014/main" id="{00000000-0008-0000-0200-000022000000}"/>
                </a:ext>
              </a:extLst>
            </xdr:cNvPr>
            <xdr:cNvSpPr txBox="1"/>
          </xdr:nvSpPr>
          <xdr:spPr>
            <a:xfrm>
              <a:off x="1107573" y="427079"/>
              <a:ext cx="229780" cy="24622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pt-BR" sz="1000">
                  <a:solidFill>
                    <a:schemeClr val="bg1"/>
                  </a:solidFill>
                </a:rPr>
                <a:t>7</a:t>
              </a:r>
            </a:p>
          </xdr:txBody>
        </xdr:sp>
      </xdr:grpSp>
    </xdr:grpSp>
    <xdr:clientData/>
  </xdr:twoCellAnchor>
  <xdr:twoCellAnchor>
    <xdr:from>
      <xdr:col>11</xdr:col>
      <xdr:colOff>378264</xdr:colOff>
      <xdr:row>20</xdr:row>
      <xdr:rowOff>98641</xdr:rowOff>
    </xdr:from>
    <xdr:to>
      <xdr:col>17</xdr:col>
      <xdr:colOff>142329</xdr:colOff>
      <xdr:row>22</xdr:row>
      <xdr:rowOff>129541</xdr:rowOff>
    </xdr:to>
    <xdr:grpSp>
      <xdr:nvGrpSpPr>
        <xdr:cNvPr id="17" name="Agrupar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pSpPr/>
      </xdr:nvGrpSpPr>
      <xdr:grpSpPr>
        <a:xfrm>
          <a:off x="9222907" y="4657034"/>
          <a:ext cx="3437993" cy="439114"/>
          <a:chOff x="1115582" y="4455192"/>
          <a:chExt cx="3421665" cy="450000"/>
        </a:xfrm>
      </xdr:grpSpPr>
      <xdr:pic>
        <xdr:nvPicPr>
          <xdr:cNvPr id="25" name="Picture 13" descr="https://www.pactoglobal.org.br/assets/images/principios/8.png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1671" y="4455192"/>
            <a:ext cx="549867" cy="45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26" name="Agrupar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GrpSpPr/>
        </xdr:nvGrpSpPr>
        <xdr:grpSpPr>
          <a:xfrm>
            <a:off x="1115582" y="4554192"/>
            <a:ext cx="255404" cy="252000"/>
            <a:chOff x="1107539" y="424189"/>
            <a:chExt cx="255404" cy="252000"/>
          </a:xfrm>
        </xdr:grpSpPr>
        <xdr:sp macro="" textlink="">
          <xdr:nvSpPr>
            <xdr:cNvPr id="28" name="Elipse 27">
              <a:extLst>
                <a:ext uri="{FF2B5EF4-FFF2-40B4-BE49-F238E27FC236}">
                  <a16:creationId xmlns:a16="http://schemas.microsoft.com/office/drawing/2014/main" id="{00000000-0008-0000-0200-00001C000000}"/>
                </a:ext>
              </a:extLst>
            </xdr:cNvPr>
            <xdr:cNvSpPr>
              <a:spLocks noChangeAspect="1"/>
            </xdr:cNvSpPr>
          </xdr:nvSpPr>
          <xdr:spPr>
            <a:xfrm>
              <a:off x="1107539" y="424189"/>
              <a:ext cx="255404" cy="252000"/>
            </a:xfrm>
            <a:prstGeom prst="ellipse">
              <a:avLst/>
            </a:prstGeom>
            <a:solidFill>
              <a:srgbClr val="339933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 sz="1000"/>
            </a:p>
          </xdr:txBody>
        </xdr:sp>
        <xdr:sp macro="" textlink="">
          <xdr:nvSpPr>
            <xdr:cNvPr id="29" name="CaixaDeTexto 62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SpPr txBox="1"/>
          </xdr:nvSpPr>
          <xdr:spPr>
            <a:xfrm>
              <a:off x="1107573" y="427079"/>
              <a:ext cx="229780" cy="24622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pt-BR" sz="1000">
                  <a:solidFill>
                    <a:schemeClr val="bg1"/>
                  </a:solidFill>
                </a:rPr>
                <a:t>8</a:t>
              </a:r>
            </a:p>
          </xdr:txBody>
        </xdr:sp>
      </xdr:grpSp>
      <xdr:sp macro="" textlink="">
        <xdr:nvSpPr>
          <xdr:cNvPr id="27" name="Rectangle 12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1912833" y="4480137"/>
            <a:ext cx="2624414" cy="400110"/>
          </a:xfrm>
          <a:prstGeom prst="rect">
            <a:avLst/>
          </a:prstGeom>
        </xdr:spPr>
        <xdr:txBody>
          <a:bodyPr wrap="square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pt-BR" altLang="pt-BR" sz="1000">
                <a:solidFill>
                  <a:srgbClr val="77787B"/>
                </a:solidFill>
                <a:latin typeface="+mj-lt"/>
              </a:rPr>
              <a:t>Desenvolver iniciativas para promover maior responsabilidade ambiental.</a:t>
            </a:r>
          </a:p>
        </xdr:txBody>
      </xdr:sp>
    </xdr:grpSp>
    <xdr:clientData/>
  </xdr:twoCellAnchor>
  <xdr:twoCellAnchor>
    <xdr:from>
      <xdr:col>11</xdr:col>
      <xdr:colOff>378264</xdr:colOff>
      <xdr:row>22</xdr:row>
      <xdr:rowOff>148186</xdr:rowOff>
    </xdr:from>
    <xdr:to>
      <xdr:col>18</xdr:col>
      <xdr:colOff>71683</xdr:colOff>
      <xdr:row>23</xdr:row>
      <xdr:rowOff>388636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9222907" y="5114793"/>
          <a:ext cx="3979669" cy="444557"/>
          <a:chOff x="1115582" y="4935824"/>
          <a:chExt cx="3960619" cy="450000"/>
        </a:xfrm>
      </xdr:grpSpPr>
      <xdr:pic>
        <xdr:nvPicPr>
          <xdr:cNvPr id="20" name="Picture 14" descr="https://www.pactoglobal.org.br/assets/images/principios/9.png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1671" y="4935824"/>
            <a:ext cx="549867" cy="45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21" name="Agrupar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GrpSpPr/>
        </xdr:nvGrpSpPr>
        <xdr:grpSpPr>
          <a:xfrm>
            <a:off x="1115582" y="5034824"/>
            <a:ext cx="255404" cy="252000"/>
            <a:chOff x="1107539" y="424189"/>
            <a:chExt cx="255404" cy="252000"/>
          </a:xfrm>
        </xdr:grpSpPr>
        <xdr:sp macro="" textlink="">
          <xdr:nvSpPr>
            <xdr:cNvPr id="23" name="Elipse 22">
              <a:extLst>
                <a:ext uri="{FF2B5EF4-FFF2-40B4-BE49-F238E27FC236}">
                  <a16:creationId xmlns:a16="http://schemas.microsoft.com/office/drawing/2014/main" id="{00000000-0008-0000-0200-000017000000}"/>
                </a:ext>
              </a:extLst>
            </xdr:cNvPr>
            <xdr:cNvSpPr>
              <a:spLocks noChangeAspect="1"/>
            </xdr:cNvSpPr>
          </xdr:nvSpPr>
          <xdr:spPr>
            <a:xfrm>
              <a:off x="1107539" y="424189"/>
              <a:ext cx="255404" cy="252000"/>
            </a:xfrm>
            <a:prstGeom prst="ellipse">
              <a:avLst/>
            </a:prstGeom>
            <a:solidFill>
              <a:srgbClr val="339933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 sz="1000"/>
            </a:p>
          </xdr:txBody>
        </xdr:sp>
        <xdr:sp macro="" textlink="">
          <xdr:nvSpPr>
            <xdr:cNvPr id="24" name="CaixaDeTexto 68">
              <a:extLst>
                <a:ext uri="{FF2B5EF4-FFF2-40B4-BE49-F238E27FC236}">
                  <a16:creationId xmlns:a16="http://schemas.microsoft.com/office/drawing/2014/main" id="{00000000-0008-0000-0200-000018000000}"/>
                </a:ext>
              </a:extLst>
            </xdr:cNvPr>
            <xdr:cNvSpPr txBox="1"/>
          </xdr:nvSpPr>
          <xdr:spPr>
            <a:xfrm>
              <a:off x="1107573" y="427079"/>
              <a:ext cx="229780" cy="24622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pt-BR" sz="1000">
                  <a:solidFill>
                    <a:schemeClr val="bg1"/>
                  </a:solidFill>
                </a:rPr>
                <a:t>9</a:t>
              </a:r>
            </a:p>
          </xdr:txBody>
        </xdr:sp>
      </xdr:grpSp>
      <xdr:sp macro="" textlink="">
        <xdr:nvSpPr>
          <xdr:cNvPr id="22" name="Rectangle 12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1912832" y="4960769"/>
            <a:ext cx="3163369" cy="400110"/>
          </a:xfrm>
          <a:prstGeom prst="rect">
            <a:avLst/>
          </a:prstGeom>
        </xdr:spPr>
        <xdr:txBody>
          <a:bodyPr wrap="square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pt-BR" altLang="pt-BR" sz="1000">
                <a:solidFill>
                  <a:srgbClr val="77787B"/>
                </a:solidFill>
                <a:latin typeface="+mj-lt"/>
              </a:rPr>
              <a:t>Incentivar o desenvolvimento e difusão de tecnologias ambientalmente amigáveis.</a:t>
            </a:r>
          </a:p>
        </xdr:txBody>
      </xdr:sp>
    </xdr:grpSp>
    <xdr:clientData/>
  </xdr:twoCellAnchor>
  <xdr:twoCellAnchor>
    <xdr:from>
      <xdr:col>10</xdr:col>
      <xdr:colOff>486957</xdr:colOff>
      <xdr:row>1</xdr:row>
      <xdr:rowOff>0</xdr:rowOff>
    </xdr:from>
    <xdr:to>
      <xdr:col>21</xdr:col>
      <xdr:colOff>187926</xdr:colOff>
      <xdr:row>2</xdr:row>
      <xdr:rowOff>190560</xdr:rowOff>
    </xdr:to>
    <xdr:sp macro="" textlink="">
      <xdr:nvSpPr>
        <xdr:cNvPr id="19" name="CaixaDeTexto 70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9964332" y="200025"/>
          <a:ext cx="6406569" cy="40011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pt-BR" sz="2000">
              <a:solidFill>
                <a:srgbClr val="1A3D6E"/>
              </a:solidFill>
            </a:rPr>
            <a:t>10 Princípios Pacto Global e os ODS – Agenda 2030</a:t>
          </a:r>
        </a:p>
      </xdr:txBody>
    </xdr:sp>
    <xdr:clientData/>
  </xdr:twoCellAnchor>
  <xdr:twoCellAnchor editAs="oneCell">
    <xdr:from>
      <xdr:col>10</xdr:col>
      <xdr:colOff>110452</xdr:colOff>
      <xdr:row>25</xdr:row>
      <xdr:rowOff>47625</xdr:rowOff>
    </xdr:from>
    <xdr:to>
      <xdr:col>11</xdr:col>
      <xdr:colOff>434301</xdr:colOff>
      <xdr:row>30</xdr:row>
      <xdr:rowOff>28575</xdr:rowOff>
    </xdr:to>
    <xdr:pic>
      <xdr:nvPicPr>
        <xdr:cNvPr id="70" name="Imagem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7827" y="5353050"/>
          <a:ext cx="933450" cy="933450"/>
        </a:xfrm>
        <a:prstGeom prst="rect">
          <a:avLst/>
        </a:prstGeom>
      </xdr:spPr>
    </xdr:pic>
    <xdr:clientData/>
  </xdr:twoCellAnchor>
  <xdr:twoCellAnchor editAs="oneCell">
    <xdr:from>
      <xdr:col>10</xdr:col>
      <xdr:colOff>140475</xdr:colOff>
      <xdr:row>21</xdr:row>
      <xdr:rowOff>152400</xdr:rowOff>
    </xdr:from>
    <xdr:to>
      <xdr:col>11</xdr:col>
      <xdr:colOff>305676</xdr:colOff>
      <xdr:row>24</xdr:row>
      <xdr:rowOff>98527</xdr:rowOff>
    </xdr:to>
    <xdr:pic>
      <xdr:nvPicPr>
        <xdr:cNvPr id="71" name="Imagem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7850" y="4419600"/>
          <a:ext cx="774802" cy="774802"/>
        </a:xfrm>
        <a:prstGeom prst="rect">
          <a:avLst/>
        </a:prstGeom>
      </xdr:spPr>
    </xdr:pic>
    <xdr:clientData/>
  </xdr:twoCellAnchor>
  <xdr:twoCellAnchor editAs="oneCell">
    <xdr:from>
      <xdr:col>10</xdr:col>
      <xdr:colOff>33301</xdr:colOff>
      <xdr:row>6</xdr:row>
      <xdr:rowOff>4726</xdr:rowOff>
    </xdr:from>
    <xdr:to>
      <xdr:col>11</xdr:col>
      <xdr:colOff>400050</xdr:colOff>
      <xdr:row>9</xdr:row>
      <xdr:rowOff>682</xdr:rowOff>
    </xdr:to>
    <xdr:pic>
      <xdr:nvPicPr>
        <xdr:cNvPr id="72" name="Imagem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0676" y="1233451"/>
          <a:ext cx="976350" cy="976350"/>
        </a:xfrm>
        <a:prstGeom prst="rect">
          <a:avLst/>
        </a:prstGeom>
      </xdr:spPr>
    </xdr:pic>
    <xdr:clientData/>
  </xdr:twoCellAnchor>
  <xdr:twoCellAnchor editAs="oneCell">
    <xdr:from>
      <xdr:col>10</xdr:col>
      <xdr:colOff>115101</xdr:colOff>
      <xdr:row>13</xdr:row>
      <xdr:rowOff>126150</xdr:rowOff>
    </xdr:from>
    <xdr:to>
      <xdr:col>11</xdr:col>
      <xdr:colOff>322325</xdr:colOff>
      <xdr:row>16</xdr:row>
      <xdr:rowOff>95250</xdr:rowOff>
    </xdr:to>
    <xdr:pic>
      <xdr:nvPicPr>
        <xdr:cNvPr id="73" name="Imagem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2476" y="2802675"/>
          <a:ext cx="816825" cy="816825"/>
        </a:xfrm>
        <a:prstGeom prst="rect">
          <a:avLst/>
        </a:prstGeom>
      </xdr:spPr>
    </xdr:pic>
    <xdr:clientData/>
  </xdr:twoCellAnchor>
  <xdr:twoCellAnchor editAs="oneCell">
    <xdr:from>
      <xdr:col>20</xdr:col>
      <xdr:colOff>250031</xdr:colOff>
      <xdr:row>3</xdr:row>
      <xdr:rowOff>210086</xdr:rowOff>
    </xdr:from>
    <xdr:to>
      <xdr:col>21</xdr:col>
      <xdr:colOff>540676</xdr:colOff>
      <xdr:row>6</xdr:row>
      <xdr:rowOff>119729</xdr:rowOff>
    </xdr:to>
    <xdr:pic>
      <xdr:nvPicPr>
        <xdr:cNvPr id="83" name="Imagem 82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42219" y="829211"/>
          <a:ext cx="897862" cy="897862"/>
        </a:xfrm>
        <a:prstGeom prst="rect">
          <a:avLst/>
        </a:prstGeom>
      </xdr:spPr>
    </xdr:pic>
    <xdr:clientData/>
  </xdr:twoCellAnchor>
  <xdr:twoCellAnchor editAs="oneCell">
    <xdr:from>
      <xdr:col>20</xdr:col>
      <xdr:colOff>400031</xdr:colOff>
      <xdr:row>3</xdr:row>
      <xdr:rowOff>138714</xdr:rowOff>
    </xdr:from>
    <xdr:to>
      <xdr:col>22</xdr:col>
      <xdr:colOff>48796</xdr:colOff>
      <xdr:row>6</xdr:row>
      <xdr:rowOff>13697</xdr:rowOff>
    </xdr:to>
    <xdr:pic>
      <xdr:nvPicPr>
        <xdr:cNvPr id="84" name="Imagem 83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2219" y="757839"/>
          <a:ext cx="863202" cy="863202"/>
        </a:xfrm>
        <a:prstGeom prst="rect">
          <a:avLst/>
        </a:prstGeom>
      </xdr:spPr>
    </xdr:pic>
    <xdr:clientData/>
  </xdr:twoCellAnchor>
  <xdr:twoCellAnchor editAs="oneCell">
    <xdr:from>
      <xdr:col>20</xdr:col>
      <xdr:colOff>550031</xdr:colOff>
      <xdr:row>3</xdr:row>
      <xdr:rowOff>183298</xdr:rowOff>
    </xdr:from>
    <xdr:to>
      <xdr:col>22</xdr:col>
      <xdr:colOff>181466</xdr:colOff>
      <xdr:row>6</xdr:row>
      <xdr:rowOff>41776</xdr:rowOff>
    </xdr:to>
    <xdr:pic>
      <xdr:nvPicPr>
        <xdr:cNvPr id="85" name="Imagem 84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2219" y="802423"/>
          <a:ext cx="845872" cy="846697"/>
        </a:xfrm>
        <a:prstGeom prst="rect">
          <a:avLst/>
        </a:prstGeom>
      </xdr:spPr>
    </xdr:pic>
    <xdr:clientData/>
  </xdr:twoCellAnchor>
  <xdr:twoCellAnchor editAs="oneCell">
    <xdr:from>
      <xdr:col>21</xdr:col>
      <xdr:colOff>92813</xdr:colOff>
      <xdr:row>4</xdr:row>
      <xdr:rowOff>55735</xdr:rowOff>
    </xdr:from>
    <xdr:to>
      <xdr:col>22</xdr:col>
      <xdr:colOff>322388</xdr:colOff>
      <xdr:row>7</xdr:row>
      <xdr:rowOff>5004</xdr:rowOff>
    </xdr:to>
    <xdr:pic>
      <xdr:nvPicPr>
        <xdr:cNvPr id="86" name="Imagem 85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19" y="889173"/>
          <a:ext cx="836795" cy="836795"/>
        </a:xfrm>
        <a:prstGeom prst="rect">
          <a:avLst/>
        </a:prstGeom>
      </xdr:spPr>
    </xdr:pic>
    <xdr:clientData/>
  </xdr:twoCellAnchor>
  <xdr:twoCellAnchor editAs="oneCell">
    <xdr:from>
      <xdr:col>21</xdr:col>
      <xdr:colOff>242813</xdr:colOff>
      <xdr:row>5</xdr:row>
      <xdr:rowOff>137735</xdr:rowOff>
    </xdr:from>
    <xdr:to>
      <xdr:col>22</xdr:col>
      <xdr:colOff>493431</xdr:colOff>
      <xdr:row>8</xdr:row>
      <xdr:rowOff>891</xdr:rowOff>
    </xdr:to>
    <xdr:pic>
      <xdr:nvPicPr>
        <xdr:cNvPr id="87" name="Imagem 86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42219" y="1173579"/>
          <a:ext cx="857838" cy="857838"/>
        </a:xfrm>
        <a:prstGeom prst="rect">
          <a:avLst/>
        </a:prstGeom>
      </xdr:spPr>
    </xdr:pic>
    <xdr:clientData/>
  </xdr:twoCellAnchor>
  <xdr:twoCellAnchor editAs="oneCell">
    <xdr:from>
      <xdr:col>21</xdr:col>
      <xdr:colOff>392813</xdr:colOff>
      <xdr:row>7</xdr:row>
      <xdr:rowOff>54128</xdr:rowOff>
    </xdr:from>
    <xdr:to>
      <xdr:col>23</xdr:col>
      <xdr:colOff>66747</xdr:colOff>
      <xdr:row>9</xdr:row>
      <xdr:rowOff>199550</xdr:rowOff>
    </xdr:to>
    <xdr:pic>
      <xdr:nvPicPr>
        <xdr:cNvPr id="88" name="Imagem 87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92219" y="1518597"/>
          <a:ext cx="888372" cy="888372"/>
        </a:xfrm>
        <a:prstGeom prst="rect">
          <a:avLst/>
        </a:prstGeom>
      </xdr:spPr>
    </xdr:pic>
    <xdr:clientData/>
  </xdr:twoCellAnchor>
  <xdr:twoCellAnchor editAs="oneCell">
    <xdr:from>
      <xdr:col>21</xdr:col>
      <xdr:colOff>542813</xdr:colOff>
      <xdr:row>6</xdr:row>
      <xdr:rowOff>144361</xdr:rowOff>
    </xdr:from>
    <xdr:to>
      <xdr:col>23</xdr:col>
      <xdr:colOff>173835</xdr:colOff>
      <xdr:row>9</xdr:row>
      <xdr:rowOff>4664</xdr:rowOff>
    </xdr:to>
    <xdr:pic>
      <xdr:nvPicPr>
        <xdr:cNvPr id="89" name="Imagem 88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42219" y="1394517"/>
          <a:ext cx="845460" cy="845460"/>
        </a:xfrm>
        <a:prstGeom prst="rect">
          <a:avLst/>
        </a:prstGeom>
      </xdr:spPr>
    </xdr:pic>
    <xdr:clientData/>
  </xdr:twoCellAnchor>
  <xdr:twoCellAnchor editAs="oneCell">
    <xdr:from>
      <xdr:col>22</xdr:col>
      <xdr:colOff>85594</xdr:colOff>
      <xdr:row>8</xdr:row>
      <xdr:rowOff>35764</xdr:rowOff>
    </xdr:from>
    <xdr:to>
      <xdr:col>23</xdr:col>
      <xdr:colOff>348180</xdr:colOff>
      <xdr:row>11</xdr:row>
      <xdr:rowOff>8930</xdr:rowOff>
    </xdr:to>
    <xdr:pic>
      <xdr:nvPicPr>
        <xdr:cNvPr id="90" name="Imagem 89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92219" y="1702639"/>
          <a:ext cx="869804" cy="870217"/>
        </a:xfrm>
        <a:prstGeom prst="rect">
          <a:avLst/>
        </a:prstGeom>
      </xdr:spPr>
    </xdr:pic>
    <xdr:clientData/>
  </xdr:twoCellAnchor>
  <xdr:twoCellAnchor editAs="oneCell">
    <xdr:from>
      <xdr:col>22</xdr:col>
      <xdr:colOff>235594</xdr:colOff>
      <xdr:row>8</xdr:row>
      <xdr:rowOff>133058</xdr:rowOff>
    </xdr:from>
    <xdr:to>
      <xdr:col>23</xdr:col>
      <xdr:colOff>490340</xdr:colOff>
      <xdr:row>11</xdr:row>
      <xdr:rowOff>6803</xdr:rowOff>
    </xdr:to>
    <xdr:pic>
      <xdr:nvPicPr>
        <xdr:cNvPr id="91" name="Imagem 90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2219" y="1799933"/>
          <a:ext cx="861964" cy="861964"/>
        </a:xfrm>
        <a:prstGeom prst="rect">
          <a:avLst/>
        </a:prstGeom>
      </xdr:spPr>
    </xdr:pic>
    <xdr:clientData/>
  </xdr:twoCellAnchor>
  <xdr:twoCellAnchor editAs="oneCell">
    <xdr:from>
      <xdr:col>22</xdr:col>
      <xdr:colOff>385594</xdr:colOff>
      <xdr:row>9</xdr:row>
      <xdr:rowOff>58203</xdr:rowOff>
    </xdr:from>
    <xdr:to>
      <xdr:col>24</xdr:col>
      <xdr:colOff>31471</xdr:colOff>
      <xdr:row>12</xdr:row>
      <xdr:rowOff>2416</xdr:rowOff>
    </xdr:to>
    <xdr:pic>
      <xdr:nvPicPr>
        <xdr:cNvPr id="92" name="Imagem 91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92219" y="1939391"/>
          <a:ext cx="860314" cy="860314"/>
        </a:xfrm>
        <a:prstGeom prst="rect">
          <a:avLst/>
        </a:prstGeom>
      </xdr:spPr>
    </xdr:pic>
    <xdr:clientData/>
  </xdr:twoCellAnchor>
  <xdr:twoCellAnchor editAs="oneCell">
    <xdr:from>
      <xdr:col>22</xdr:col>
      <xdr:colOff>535594</xdr:colOff>
      <xdr:row>10</xdr:row>
      <xdr:rowOff>5797</xdr:rowOff>
    </xdr:from>
    <xdr:to>
      <xdr:col>24</xdr:col>
      <xdr:colOff>181471</xdr:colOff>
      <xdr:row>12</xdr:row>
      <xdr:rowOff>199361</xdr:rowOff>
    </xdr:to>
    <xdr:pic>
      <xdr:nvPicPr>
        <xdr:cNvPr id="93" name="Imagem 92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42219" y="2089391"/>
          <a:ext cx="860314" cy="860314"/>
        </a:xfrm>
        <a:prstGeom prst="rect">
          <a:avLst/>
        </a:prstGeom>
      </xdr:spPr>
    </xdr:pic>
    <xdr:clientData/>
  </xdr:twoCellAnchor>
  <xdr:twoCellAnchor editAs="oneCell">
    <xdr:from>
      <xdr:col>23</xdr:col>
      <xdr:colOff>78375</xdr:colOff>
      <xdr:row>11</xdr:row>
      <xdr:rowOff>31087</xdr:rowOff>
    </xdr:from>
    <xdr:to>
      <xdr:col>24</xdr:col>
      <xdr:colOff>345499</xdr:colOff>
      <xdr:row>14</xdr:row>
      <xdr:rowOff>5998</xdr:rowOff>
    </xdr:to>
    <xdr:pic>
      <xdr:nvPicPr>
        <xdr:cNvPr id="94" name="Imagem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219" y="2328993"/>
          <a:ext cx="874343" cy="874343"/>
        </a:xfrm>
        <a:prstGeom prst="rect">
          <a:avLst/>
        </a:prstGeom>
      </xdr:spPr>
    </xdr:pic>
    <xdr:clientData/>
  </xdr:twoCellAnchor>
  <xdr:twoCellAnchor editAs="oneCell">
    <xdr:from>
      <xdr:col>23</xdr:col>
      <xdr:colOff>228375</xdr:colOff>
      <xdr:row>11</xdr:row>
      <xdr:rowOff>25601</xdr:rowOff>
    </xdr:from>
    <xdr:to>
      <xdr:col>24</xdr:col>
      <xdr:colOff>471154</xdr:colOff>
      <xdr:row>14</xdr:row>
      <xdr:rowOff>4742</xdr:rowOff>
    </xdr:to>
    <xdr:pic>
      <xdr:nvPicPr>
        <xdr:cNvPr id="95" name="Imagem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42219" y="2323507"/>
          <a:ext cx="849998" cy="849998"/>
        </a:xfrm>
        <a:prstGeom prst="rect">
          <a:avLst/>
        </a:prstGeom>
      </xdr:spPr>
    </xdr:pic>
    <xdr:clientData/>
  </xdr:twoCellAnchor>
  <xdr:twoCellAnchor editAs="oneCell">
    <xdr:from>
      <xdr:col>23</xdr:col>
      <xdr:colOff>378375</xdr:colOff>
      <xdr:row>12</xdr:row>
      <xdr:rowOff>106232</xdr:rowOff>
    </xdr:from>
    <xdr:to>
      <xdr:col>25</xdr:col>
      <xdr:colOff>36217</xdr:colOff>
      <xdr:row>14</xdr:row>
      <xdr:rowOff>312175</xdr:rowOff>
    </xdr:to>
    <xdr:pic>
      <xdr:nvPicPr>
        <xdr:cNvPr id="96" name="Imagem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92219" y="2618451"/>
          <a:ext cx="872280" cy="872693"/>
        </a:xfrm>
        <a:prstGeom prst="rect">
          <a:avLst/>
        </a:prstGeom>
      </xdr:spPr>
    </xdr:pic>
    <xdr:clientData/>
  </xdr:twoCellAnchor>
  <xdr:twoCellAnchor editAs="oneCell">
    <xdr:from>
      <xdr:col>23</xdr:col>
      <xdr:colOff>528375</xdr:colOff>
      <xdr:row>13</xdr:row>
      <xdr:rowOff>7660</xdr:rowOff>
    </xdr:from>
    <xdr:to>
      <xdr:col>25</xdr:col>
      <xdr:colOff>181266</xdr:colOff>
      <xdr:row>16</xdr:row>
      <xdr:rowOff>17739</xdr:rowOff>
    </xdr:to>
    <xdr:pic>
      <xdr:nvPicPr>
        <xdr:cNvPr id="97" name="Imagem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42219" y="2734191"/>
          <a:ext cx="867329" cy="867329"/>
        </a:xfrm>
        <a:prstGeom prst="rect">
          <a:avLst/>
        </a:prstGeom>
      </xdr:spPr>
    </xdr:pic>
    <xdr:clientData/>
  </xdr:twoCellAnchor>
  <xdr:twoCellAnchor editAs="oneCell">
    <xdr:from>
      <xdr:col>24</xdr:col>
      <xdr:colOff>71156</xdr:colOff>
      <xdr:row>13</xdr:row>
      <xdr:rowOff>157660</xdr:rowOff>
    </xdr:from>
    <xdr:to>
      <xdr:col>25</xdr:col>
      <xdr:colOff>331266</xdr:colOff>
      <xdr:row>16</xdr:row>
      <xdr:rowOff>167739</xdr:rowOff>
    </xdr:to>
    <xdr:pic>
      <xdr:nvPicPr>
        <xdr:cNvPr id="98" name="Imagem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219" y="2884191"/>
          <a:ext cx="867329" cy="867329"/>
        </a:xfrm>
        <a:prstGeom prst="rect">
          <a:avLst/>
        </a:prstGeom>
      </xdr:spPr>
    </xdr:pic>
    <xdr:clientData/>
  </xdr:twoCellAnchor>
  <xdr:twoCellAnchor editAs="oneCell">
    <xdr:from>
      <xdr:col>24</xdr:col>
      <xdr:colOff>221156</xdr:colOff>
      <xdr:row>15</xdr:row>
      <xdr:rowOff>92501</xdr:rowOff>
    </xdr:from>
    <xdr:to>
      <xdr:col>25</xdr:col>
      <xdr:colOff>514688</xdr:colOff>
      <xdr:row>20</xdr:row>
      <xdr:rowOff>28846</xdr:rowOff>
    </xdr:to>
    <xdr:pic>
      <xdr:nvPicPr>
        <xdr:cNvPr id="99" name="Imagem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2219" y="3247657"/>
          <a:ext cx="900751" cy="900751"/>
        </a:xfrm>
        <a:prstGeom prst="rect">
          <a:avLst/>
        </a:prstGeom>
      </xdr:spPr>
    </xdr:pic>
    <xdr:clientData/>
  </xdr:twoCellAnchor>
  <xdr:twoCellAnchor editAs="oneCell">
    <xdr:from>
      <xdr:col>24</xdr:col>
      <xdr:colOff>371156</xdr:colOff>
      <xdr:row>16</xdr:row>
      <xdr:rowOff>154781</xdr:rowOff>
    </xdr:from>
    <xdr:to>
      <xdr:col>26</xdr:col>
      <xdr:colOff>73562</xdr:colOff>
      <xdr:row>21</xdr:row>
      <xdr:rowOff>83406</xdr:rowOff>
    </xdr:to>
    <xdr:pic>
      <xdr:nvPicPr>
        <xdr:cNvPr id="100" name="Imagem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92219" y="3500437"/>
          <a:ext cx="916843" cy="916843"/>
        </a:xfrm>
        <a:prstGeom prst="rect">
          <a:avLst/>
        </a:prstGeom>
      </xdr:spPr>
    </xdr:pic>
    <xdr:clientData/>
  </xdr:twoCellAnchor>
  <xdr:twoCellAnchor editAs="oneCell">
    <xdr:from>
      <xdr:col>12</xdr:col>
      <xdr:colOff>226219</xdr:colOff>
      <xdr:row>27</xdr:row>
      <xdr:rowOff>95250</xdr:rowOff>
    </xdr:from>
    <xdr:to>
      <xdr:col>13</xdr:col>
      <xdr:colOff>464460</xdr:colOff>
      <xdr:row>31</xdr:row>
      <xdr:rowOff>178710</xdr:rowOff>
    </xdr:to>
    <xdr:pic>
      <xdr:nvPicPr>
        <xdr:cNvPr id="101" name="Imagem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0657" y="5857875"/>
          <a:ext cx="845460" cy="845460"/>
        </a:xfrm>
        <a:prstGeom prst="rect">
          <a:avLst/>
        </a:prstGeom>
      </xdr:spPr>
    </xdr:pic>
    <xdr:clientData/>
  </xdr:twoCellAnchor>
  <xdr:twoCellAnchor editAs="oneCell">
    <xdr:from>
      <xdr:col>12</xdr:col>
      <xdr:colOff>376219</xdr:colOff>
      <xdr:row>29</xdr:row>
      <xdr:rowOff>22372</xdr:rowOff>
    </xdr:from>
    <xdr:to>
      <xdr:col>14</xdr:col>
      <xdr:colOff>31586</xdr:colOff>
      <xdr:row>33</xdr:row>
      <xdr:rowOff>130589</xdr:rowOff>
    </xdr:to>
    <xdr:pic>
      <xdr:nvPicPr>
        <xdr:cNvPr id="102" name="Imagem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0657" y="6165997"/>
          <a:ext cx="869804" cy="870217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190500</xdr:colOff>
      <xdr:row>31</xdr:row>
      <xdr:rowOff>119062</xdr:rowOff>
    </xdr:from>
    <xdr:to>
      <xdr:col>14</xdr:col>
      <xdr:colOff>445246</xdr:colOff>
      <xdr:row>36</xdr:row>
      <xdr:rowOff>28526</xdr:rowOff>
    </xdr:to>
    <xdr:pic>
      <xdr:nvPicPr>
        <xdr:cNvPr id="106" name="Imagem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2156" y="6643687"/>
          <a:ext cx="861964" cy="861964"/>
        </a:xfrm>
        <a:prstGeom prst="rect">
          <a:avLst/>
        </a:prstGeom>
      </xdr:spPr>
    </xdr:pic>
    <xdr:clientData/>
  </xdr:twoCellAnchor>
  <xdr:twoCellAnchor editAs="oneCell">
    <xdr:from>
      <xdr:col>14</xdr:col>
      <xdr:colOff>61782</xdr:colOff>
      <xdr:row>33</xdr:row>
      <xdr:rowOff>176184</xdr:rowOff>
    </xdr:from>
    <xdr:to>
      <xdr:col>15</xdr:col>
      <xdr:colOff>326842</xdr:colOff>
      <xdr:row>38</xdr:row>
      <xdr:rowOff>96377</xdr:rowOff>
    </xdr:to>
    <xdr:pic>
      <xdr:nvPicPr>
        <xdr:cNvPr id="103" name="Imagem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0657" y="7081809"/>
          <a:ext cx="872280" cy="872693"/>
        </a:xfrm>
        <a:prstGeom prst="rect">
          <a:avLst/>
        </a:prstGeom>
      </xdr:spPr>
    </xdr:pic>
    <xdr:clientData/>
  </xdr:twoCellAnchor>
  <xdr:twoCellAnchor editAs="oneCell">
    <xdr:from>
      <xdr:col>14</xdr:col>
      <xdr:colOff>361782</xdr:colOff>
      <xdr:row>35</xdr:row>
      <xdr:rowOff>60924</xdr:rowOff>
    </xdr:from>
    <xdr:to>
      <xdr:col>16</xdr:col>
      <xdr:colOff>14673</xdr:colOff>
      <xdr:row>39</xdr:row>
      <xdr:rowOff>166253</xdr:rowOff>
    </xdr:to>
    <xdr:pic>
      <xdr:nvPicPr>
        <xdr:cNvPr id="104" name="Imagem 103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657" y="7347549"/>
          <a:ext cx="867329" cy="867329"/>
        </a:xfrm>
        <a:prstGeom prst="rect">
          <a:avLst/>
        </a:prstGeom>
      </xdr:spPr>
    </xdr:pic>
    <xdr:clientData/>
  </xdr:twoCellAnchor>
  <xdr:twoCellAnchor editAs="oneCell">
    <xdr:from>
      <xdr:col>14</xdr:col>
      <xdr:colOff>511782</xdr:colOff>
      <xdr:row>37</xdr:row>
      <xdr:rowOff>43390</xdr:rowOff>
    </xdr:from>
    <xdr:to>
      <xdr:col>16</xdr:col>
      <xdr:colOff>198095</xdr:colOff>
      <xdr:row>41</xdr:row>
      <xdr:rowOff>182141</xdr:rowOff>
    </xdr:to>
    <xdr:pic>
      <xdr:nvPicPr>
        <xdr:cNvPr id="105" name="Imagem 10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0657" y="7711015"/>
          <a:ext cx="900751" cy="900751"/>
        </a:xfrm>
        <a:prstGeom prst="rect">
          <a:avLst/>
        </a:prstGeom>
      </xdr:spPr>
    </xdr:pic>
    <xdr:clientData/>
  </xdr:twoCellAnchor>
  <xdr:twoCellAnchor editAs="oneCell">
    <xdr:from>
      <xdr:col>1</xdr:col>
      <xdr:colOff>166687</xdr:colOff>
      <xdr:row>32</xdr:row>
      <xdr:rowOff>178687</xdr:rowOff>
    </xdr:from>
    <xdr:to>
      <xdr:col>1</xdr:col>
      <xdr:colOff>833182</xdr:colOff>
      <xdr:row>36</xdr:row>
      <xdr:rowOff>130686</xdr:rowOff>
    </xdr:to>
    <xdr:pic>
      <xdr:nvPicPr>
        <xdr:cNvPr id="107" name="Imagem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893812"/>
          <a:ext cx="666495" cy="713999"/>
        </a:xfrm>
        <a:prstGeom prst="rect">
          <a:avLst/>
        </a:prstGeom>
      </xdr:spPr>
    </xdr:pic>
    <xdr:clientData/>
  </xdr:twoCellAnchor>
  <xdr:twoCellAnchor editAs="oneCell">
    <xdr:from>
      <xdr:col>1</xdr:col>
      <xdr:colOff>1590655</xdr:colOff>
      <xdr:row>33</xdr:row>
      <xdr:rowOff>19125</xdr:rowOff>
    </xdr:from>
    <xdr:to>
      <xdr:col>1</xdr:col>
      <xdr:colOff>2257150</xdr:colOff>
      <xdr:row>36</xdr:row>
      <xdr:rowOff>161624</xdr:rowOff>
    </xdr:to>
    <xdr:pic>
      <xdr:nvPicPr>
        <xdr:cNvPr id="108" name="Imagem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9718" y="6924750"/>
          <a:ext cx="666495" cy="713999"/>
        </a:xfrm>
        <a:prstGeom prst="rect">
          <a:avLst/>
        </a:prstGeom>
      </xdr:spPr>
    </xdr:pic>
    <xdr:clientData/>
  </xdr:twoCellAnchor>
  <xdr:twoCellAnchor editAs="oneCell">
    <xdr:from>
      <xdr:col>2</xdr:col>
      <xdr:colOff>300000</xdr:colOff>
      <xdr:row>33</xdr:row>
      <xdr:rowOff>26250</xdr:rowOff>
    </xdr:from>
    <xdr:to>
      <xdr:col>2</xdr:col>
      <xdr:colOff>967935</xdr:colOff>
      <xdr:row>36</xdr:row>
      <xdr:rowOff>168749</xdr:rowOff>
    </xdr:to>
    <xdr:pic>
      <xdr:nvPicPr>
        <xdr:cNvPr id="109" name="Imagem 108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4625" y="6931875"/>
          <a:ext cx="667935" cy="713999"/>
        </a:xfrm>
        <a:prstGeom prst="rect">
          <a:avLst/>
        </a:prstGeom>
      </xdr:spPr>
    </xdr:pic>
    <xdr:clientData/>
  </xdr:twoCellAnchor>
  <xdr:twoCellAnchor editAs="oneCell">
    <xdr:from>
      <xdr:col>2</xdr:col>
      <xdr:colOff>1688250</xdr:colOff>
      <xdr:row>33</xdr:row>
      <xdr:rowOff>45281</xdr:rowOff>
    </xdr:from>
    <xdr:to>
      <xdr:col>2</xdr:col>
      <xdr:colOff>2356185</xdr:colOff>
      <xdr:row>36</xdr:row>
      <xdr:rowOff>187780</xdr:rowOff>
    </xdr:to>
    <xdr:pic>
      <xdr:nvPicPr>
        <xdr:cNvPr id="110" name="Imagem 10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2875" y="6950906"/>
          <a:ext cx="667935" cy="713999"/>
        </a:xfrm>
        <a:prstGeom prst="rect">
          <a:avLst/>
        </a:prstGeom>
      </xdr:spPr>
    </xdr:pic>
    <xdr:clientData/>
  </xdr:twoCellAnchor>
  <xdr:twoCellAnchor editAs="oneCell">
    <xdr:from>
      <xdr:col>4</xdr:col>
      <xdr:colOff>409500</xdr:colOff>
      <xdr:row>33</xdr:row>
      <xdr:rowOff>28594</xdr:rowOff>
    </xdr:from>
    <xdr:to>
      <xdr:col>5</xdr:col>
      <xdr:colOff>468775</xdr:colOff>
      <xdr:row>36</xdr:row>
      <xdr:rowOff>171093</xdr:rowOff>
    </xdr:to>
    <xdr:pic>
      <xdr:nvPicPr>
        <xdr:cNvPr id="111" name="Imagem 110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3500" y="6934219"/>
          <a:ext cx="666495" cy="713999"/>
        </a:xfrm>
        <a:prstGeom prst="rect">
          <a:avLst/>
        </a:prstGeom>
      </xdr:spPr>
    </xdr:pic>
    <xdr:clientData/>
  </xdr:twoCellAnchor>
  <xdr:twoCellAnchor editAs="oneCell">
    <xdr:from>
      <xdr:col>7</xdr:col>
      <xdr:colOff>11813</xdr:colOff>
      <xdr:row>33</xdr:row>
      <xdr:rowOff>71437</xdr:rowOff>
    </xdr:from>
    <xdr:to>
      <xdr:col>10</xdr:col>
      <xdr:colOff>213965</xdr:colOff>
      <xdr:row>37</xdr:row>
      <xdr:rowOff>23436</xdr:rowOff>
    </xdr:to>
    <xdr:pic>
      <xdr:nvPicPr>
        <xdr:cNvPr id="112" name="Imagem 111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7469" y="6977062"/>
          <a:ext cx="666495" cy="7139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365taesa-my.sharepoint.com/DFN_GRI/INTERNO/41%20-%20Sustentabilidade_ASG/Indicadores/Site/2021/Material%20de%20apoio/Indicadores%20ESG%20-%20Governan&#231;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Planilha2"/>
    </sheetNames>
    <sheetDataSet>
      <sheetData sheetId="0" refreshError="1">
        <row r="5">
          <cell r="F5">
            <v>58.834588181610769</v>
          </cell>
        </row>
        <row r="7">
          <cell r="F7">
            <v>63.761122518822724</v>
          </cell>
        </row>
        <row r="9">
          <cell r="F9">
            <v>2601290.64</v>
          </cell>
        </row>
        <row r="10">
          <cell r="F10">
            <v>5120971.72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ri.taesa.com.br/divulgacao-ao-mercado/prospectos/" TargetMode="External"/><Relationship Id="rId3" Type="http://schemas.openxmlformats.org/officeDocument/2006/relationships/hyperlink" Target="https://ri.taesa.com.br/divulgacao-ao-mercado/prospectos/" TargetMode="External"/><Relationship Id="rId7" Type="http://schemas.openxmlformats.org/officeDocument/2006/relationships/hyperlink" Target="https://ri.taesa.com.br/divulgacao-ao-mercado/prospectos/" TargetMode="External"/><Relationship Id="rId12" Type="http://schemas.openxmlformats.org/officeDocument/2006/relationships/hyperlink" Target="https://ri.taesa.com.br/divulgacao-ao-mercado/prospectos/" TargetMode="External"/><Relationship Id="rId2" Type="http://schemas.openxmlformats.org/officeDocument/2006/relationships/hyperlink" Target="https://ri.taesa.com.br/divulgacao-ao-mercado/prospectos/" TargetMode="External"/><Relationship Id="rId1" Type="http://schemas.openxmlformats.org/officeDocument/2006/relationships/hyperlink" Target="https://ri.taesa.com.br/divulgacao-ao-mercado/prospectos/" TargetMode="External"/><Relationship Id="rId6" Type="http://schemas.openxmlformats.org/officeDocument/2006/relationships/hyperlink" Target="https://ri.taesa.com.br/divulgacao-ao-mercado/prospectos/" TargetMode="External"/><Relationship Id="rId11" Type="http://schemas.openxmlformats.org/officeDocument/2006/relationships/hyperlink" Target="https://ri.taesa.com.br/divulgacao-ao-mercado/prospectos/" TargetMode="External"/><Relationship Id="rId5" Type="http://schemas.openxmlformats.org/officeDocument/2006/relationships/hyperlink" Target="https://ri.taesa.com.br/divulgacao-ao-mercado/prospectos/" TargetMode="External"/><Relationship Id="rId10" Type="http://schemas.openxmlformats.org/officeDocument/2006/relationships/hyperlink" Target="https://ri.taesa.com.br/divulgacao-ao-mercado/prospectos/" TargetMode="External"/><Relationship Id="rId4" Type="http://schemas.openxmlformats.org/officeDocument/2006/relationships/hyperlink" Target="https://ri.taesa.com.br/divulgacao-ao-mercado/prospectos/" TargetMode="External"/><Relationship Id="rId9" Type="http://schemas.openxmlformats.org/officeDocument/2006/relationships/hyperlink" Target="https://ri.taesa.com.br/divulgacao-ao-mercado/prospect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1"/>
  <sheetViews>
    <sheetView view="pageBreakPreview" zoomScale="90" zoomScaleNormal="90" zoomScaleSheetLayoutView="90" workbookViewId="0">
      <pane ySplit="2" topLeftCell="A3" activePane="bottomLeft" state="frozen"/>
      <selection pane="bottomLeft" activeCell="D10" sqref="D10"/>
    </sheetView>
  </sheetViews>
  <sheetFormatPr defaultRowHeight="15" x14ac:dyDescent="0.25"/>
  <cols>
    <col min="1" max="1" width="5.28515625" style="17" customWidth="1"/>
    <col min="2" max="2" width="12.85546875" style="27" bestFit="1" customWidth="1"/>
    <col min="3" max="3" width="24" style="27" customWidth="1"/>
    <col min="4" max="4" width="66.5703125" style="8" customWidth="1"/>
    <col min="5" max="5" width="16.85546875" style="8" customWidth="1"/>
    <col min="6" max="6" width="17.140625" style="36" customWidth="1"/>
    <col min="7" max="7" width="17.85546875" style="36" customWidth="1"/>
    <col min="8" max="8" width="18.140625" style="36" customWidth="1"/>
    <col min="9" max="9" width="26.7109375" customWidth="1"/>
    <col min="10" max="10" width="9.140625" customWidth="1"/>
    <col min="11" max="11" width="8.140625" customWidth="1"/>
    <col min="12" max="12" width="6.7109375" customWidth="1"/>
  </cols>
  <sheetData>
    <row r="1" spans="1:15" ht="15.75" thickBot="1" x14ac:dyDescent="0.3">
      <c r="A1" s="248" t="s">
        <v>119</v>
      </c>
      <c r="B1" s="249"/>
      <c r="C1" s="249"/>
      <c r="D1" s="249"/>
      <c r="E1" s="249"/>
      <c r="F1" s="249"/>
      <c r="G1" s="249"/>
      <c r="H1" s="249"/>
      <c r="I1" s="249"/>
      <c r="J1" s="250"/>
    </row>
    <row r="2" spans="1:15" ht="18" thickTop="1" x14ac:dyDescent="0.25">
      <c r="A2" s="1" t="s">
        <v>0</v>
      </c>
      <c r="B2" s="2" t="s">
        <v>1</v>
      </c>
      <c r="C2" s="2" t="s">
        <v>2</v>
      </c>
      <c r="D2" s="3" t="s">
        <v>3</v>
      </c>
      <c r="E2" s="4">
        <v>2020</v>
      </c>
      <c r="F2" s="4">
        <v>2019</v>
      </c>
      <c r="G2" s="4">
        <v>2018</v>
      </c>
      <c r="H2" s="4">
        <v>2017</v>
      </c>
      <c r="I2" s="5" t="s">
        <v>115</v>
      </c>
      <c r="J2" s="6" t="s">
        <v>114</v>
      </c>
    </row>
    <row r="3" spans="1:15" x14ac:dyDescent="0.25">
      <c r="A3" s="7">
        <v>1</v>
      </c>
      <c r="B3" s="245" t="s">
        <v>4</v>
      </c>
      <c r="C3" s="245" t="s">
        <v>5</v>
      </c>
      <c r="D3" s="8" t="s">
        <v>6</v>
      </c>
      <c r="E3" s="9">
        <v>10</v>
      </c>
      <c r="F3" s="9">
        <v>10</v>
      </c>
      <c r="G3" s="9">
        <v>10</v>
      </c>
      <c r="H3" s="9">
        <v>10</v>
      </c>
      <c r="I3" s="244"/>
      <c r="J3" s="242"/>
      <c r="O3" s="10"/>
    </row>
    <row r="4" spans="1:15" x14ac:dyDescent="0.25">
      <c r="A4" s="7">
        <v>2</v>
      </c>
      <c r="B4" s="245"/>
      <c r="C4" s="245"/>
      <c r="D4" s="8" t="s">
        <v>7</v>
      </c>
      <c r="E4" s="11">
        <v>10</v>
      </c>
      <c r="F4" s="11">
        <v>10</v>
      </c>
      <c r="G4" s="11">
        <v>6</v>
      </c>
      <c r="H4" s="11">
        <v>5</v>
      </c>
      <c r="I4" s="244"/>
      <c r="J4" s="242"/>
      <c r="O4" s="10"/>
    </row>
    <row r="5" spans="1:15" x14ac:dyDescent="0.25">
      <c r="A5" s="7">
        <v>3</v>
      </c>
      <c r="B5" s="245"/>
      <c r="C5" s="245"/>
      <c r="D5" s="8" t="s">
        <v>8</v>
      </c>
      <c r="E5" s="11">
        <v>19</v>
      </c>
      <c r="F5" s="11">
        <v>19</v>
      </c>
      <c r="G5" s="11">
        <v>20</v>
      </c>
      <c r="H5" s="11">
        <v>19</v>
      </c>
      <c r="I5" s="244"/>
      <c r="J5" s="242"/>
      <c r="O5" s="10"/>
    </row>
    <row r="6" spans="1:15" x14ac:dyDescent="0.25">
      <c r="A6" s="7">
        <v>4</v>
      </c>
      <c r="B6" s="245"/>
      <c r="C6" s="245"/>
      <c r="D6" s="8" t="s">
        <v>9</v>
      </c>
      <c r="E6" s="11">
        <v>98</v>
      </c>
      <c r="F6" s="11">
        <v>97</v>
      </c>
      <c r="G6" s="9">
        <v>41</v>
      </c>
      <c r="H6" s="9">
        <v>41</v>
      </c>
      <c r="I6" s="244"/>
      <c r="J6" s="242"/>
      <c r="O6" s="12"/>
    </row>
    <row r="7" spans="1:15" x14ac:dyDescent="0.25">
      <c r="A7" s="7">
        <v>5</v>
      </c>
      <c r="B7" s="245"/>
      <c r="C7" s="245"/>
      <c r="D7" s="8" t="s">
        <v>10</v>
      </c>
      <c r="E7" s="11">
        <v>22981</v>
      </c>
      <c r="F7" s="11">
        <v>9410</v>
      </c>
      <c r="G7" s="11">
        <v>7300</v>
      </c>
      <c r="H7" s="11">
        <v>7300</v>
      </c>
      <c r="I7" s="244"/>
      <c r="J7" s="242"/>
      <c r="O7" s="12"/>
    </row>
    <row r="8" spans="1:15" x14ac:dyDescent="0.25">
      <c r="A8" s="7">
        <v>6</v>
      </c>
      <c r="B8" s="245"/>
      <c r="C8" s="245"/>
      <c r="D8" s="8" t="s">
        <v>11</v>
      </c>
      <c r="E8" s="13">
        <v>99.88</v>
      </c>
      <c r="F8" s="13">
        <v>99.9</v>
      </c>
      <c r="G8" s="13">
        <v>99.94</v>
      </c>
      <c r="H8" s="13">
        <v>99.97</v>
      </c>
      <c r="I8" s="244"/>
      <c r="J8" s="242"/>
    </row>
    <row r="9" spans="1:15" x14ac:dyDescent="0.25">
      <c r="A9" s="7">
        <v>7</v>
      </c>
      <c r="B9" s="245"/>
      <c r="C9" s="245"/>
      <c r="D9" s="8" t="s">
        <v>12</v>
      </c>
      <c r="E9" s="11">
        <v>13576</v>
      </c>
      <c r="F9" s="11">
        <v>13576</v>
      </c>
      <c r="G9" s="9">
        <v>12134</v>
      </c>
      <c r="H9" s="9">
        <v>11972</v>
      </c>
      <c r="I9" s="244"/>
      <c r="J9" s="242"/>
      <c r="M9" s="14"/>
    </row>
    <row r="10" spans="1:15" x14ac:dyDescent="0.25">
      <c r="A10" s="7">
        <v>8</v>
      </c>
      <c r="B10" s="245"/>
      <c r="C10" s="251" t="s">
        <v>13</v>
      </c>
      <c r="D10" s="8" t="s">
        <v>14</v>
      </c>
      <c r="E10" s="11" t="s">
        <v>101</v>
      </c>
      <c r="F10" s="11" t="s">
        <v>15</v>
      </c>
      <c r="G10" s="11" t="s">
        <v>16</v>
      </c>
      <c r="H10" s="15" t="s">
        <v>17</v>
      </c>
      <c r="I10" s="244"/>
      <c r="J10" s="242">
        <v>8</v>
      </c>
    </row>
    <row r="11" spans="1:15" x14ac:dyDescent="0.25">
      <c r="A11" s="7">
        <v>9</v>
      </c>
      <c r="B11" s="245"/>
      <c r="C11" s="251"/>
      <c r="D11" s="8" t="s">
        <v>18</v>
      </c>
      <c r="E11" s="11" t="s">
        <v>102</v>
      </c>
      <c r="F11" s="11" t="s">
        <v>19</v>
      </c>
      <c r="G11" s="11" t="s">
        <v>20</v>
      </c>
      <c r="H11" s="11" t="s">
        <v>21</v>
      </c>
      <c r="I11" s="244"/>
      <c r="J11" s="242"/>
    </row>
    <row r="12" spans="1:15" x14ac:dyDescent="0.25">
      <c r="A12" s="7">
        <v>10</v>
      </c>
      <c r="B12" s="245"/>
      <c r="C12" s="251"/>
      <c r="D12" s="8" t="s">
        <v>22</v>
      </c>
      <c r="E12" s="11" t="s">
        <v>103</v>
      </c>
      <c r="F12" s="11" t="s">
        <v>97</v>
      </c>
      <c r="G12" s="11" t="s">
        <v>23</v>
      </c>
      <c r="H12" s="11" t="s">
        <v>24</v>
      </c>
      <c r="I12" s="244"/>
      <c r="J12" s="242"/>
    </row>
    <row r="13" spans="1:15" x14ac:dyDescent="0.25">
      <c r="A13" s="7">
        <v>11</v>
      </c>
      <c r="B13" s="245"/>
      <c r="C13" s="251"/>
      <c r="D13" s="8" t="s">
        <v>25</v>
      </c>
      <c r="E13" s="11" t="s">
        <v>104</v>
      </c>
      <c r="F13" s="11" t="s">
        <v>98</v>
      </c>
      <c r="G13" s="11" t="s">
        <v>26</v>
      </c>
      <c r="H13" s="11" t="s">
        <v>27</v>
      </c>
      <c r="I13" s="244"/>
      <c r="J13" s="242"/>
    </row>
    <row r="14" spans="1:15" x14ac:dyDescent="0.25">
      <c r="A14" s="7">
        <v>12</v>
      </c>
      <c r="B14" s="245"/>
      <c r="C14" s="251"/>
      <c r="D14" s="8" t="s">
        <v>28</v>
      </c>
      <c r="E14" s="11" t="s">
        <v>105</v>
      </c>
      <c r="F14" s="11" t="s">
        <v>29</v>
      </c>
      <c r="G14" s="11" t="s">
        <v>30</v>
      </c>
      <c r="H14" s="11" t="s">
        <v>31</v>
      </c>
      <c r="I14" s="244"/>
      <c r="J14" s="242"/>
    </row>
    <row r="15" spans="1:15" x14ac:dyDescent="0.25">
      <c r="A15" s="7">
        <v>13</v>
      </c>
      <c r="B15" s="245"/>
      <c r="C15" s="251"/>
      <c r="D15" s="8" t="s">
        <v>32</v>
      </c>
      <c r="E15" s="11" t="s">
        <v>107</v>
      </c>
      <c r="F15" s="11" t="s">
        <v>33</v>
      </c>
      <c r="G15" s="11" t="s">
        <v>34</v>
      </c>
      <c r="H15" s="11" t="s">
        <v>35</v>
      </c>
      <c r="I15" s="244"/>
      <c r="J15" s="242"/>
    </row>
    <row r="16" spans="1:15" ht="17.25" x14ac:dyDescent="0.25">
      <c r="A16" s="7">
        <v>14</v>
      </c>
      <c r="B16" s="241" t="s">
        <v>36</v>
      </c>
      <c r="C16" s="239" t="s">
        <v>37</v>
      </c>
      <c r="D16" s="8" t="s">
        <v>38</v>
      </c>
      <c r="E16" s="8">
        <v>4</v>
      </c>
      <c r="F16" s="8">
        <v>4</v>
      </c>
      <c r="G16" s="8">
        <v>4</v>
      </c>
      <c r="H16" s="8">
        <v>4</v>
      </c>
      <c r="I16" s="244"/>
      <c r="J16" s="252"/>
    </row>
    <row r="17" spans="1:14" x14ac:dyDescent="0.25">
      <c r="A17" s="7">
        <v>15</v>
      </c>
      <c r="B17" s="241"/>
      <c r="C17" s="239"/>
      <c r="D17" s="8" t="s">
        <v>39</v>
      </c>
      <c r="E17" s="43">
        <f>[1]Planilha1!$F$5</f>
        <v>58.834588181610769</v>
      </c>
      <c r="F17" s="8">
        <v>54</v>
      </c>
      <c r="G17" s="8">
        <v>53</v>
      </c>
      <c r="H17" s="8">
        <v>52</v>
      </c>
      <c r="I17" s="244"/>
      <c r="J17" s="252"/>
    </row>
    <row r="18" spans="1:14" ht="17.25" customHeight="1" x14ac:dyDescent="0.25">
      <c r="A18" s="7">
        <v>16</v>
      </c>
      <c r="B18" s="241"/>
      <c r="C18" s="239"/>
      <c r="D18" s="8" t="s">
        <v>99</v>
      </c>
      <c r="E18" s="16">
        <f>[1]Planilha1!$F$10</f>
        <v>5120971.72</v>
      </c>
      <c r="F18" s="16">
        <v>4203516.57</v>
      </c>
      <c r="G18" s="16">
        <v>4530316.67</v>
      </c>
      <c r="H18" s="16">
        <v>4294494.95</v>
      </c>
      <c r="I18" s="244"/>
      <c r="J18" s="252"/>
    </row>
    <row r="19" spans="1:14" ht="17.25" customHeight="1" x14ac:dyDescent="0.25">
      <c r="A19" s="7">
        <v>17</v>
      </c>
      <c r="B19" s="241"/>
      <c r="C19" s="239"/>
      <c r="D19" s="8" t="s">
        <v>40</v>
      </c>
      <c r="E19" s="16">
        <f>F19</f>
        <v>1</v>
      </c>
      <c r="F19" s="16">
        <v>1</v>
      </c>
      <c r="G19" s="16">
        <v>1</v>
      </c>
      <c r="H19" s="16">
        <v>1</v>
      </c>
      <c r="I19" s="17"/>
      <c r="J19" s="37"/>
    </row>
    <row r="20" spans="1:14" ht="17.25" customHeight="1" x14ac:dyDescent="0.25">
      <c r="A20" s="7">
        <v>18</v>
      </c>
      <c r="B20" s="241"/>
      <c r="C20" s="239" t="s">
        <v>41</v>
      </c>
      <c r="D20" s="8" t="s">
        <v>42</v>
      </c>
      <c r="E20" s="8">
        <v>13</v>
      </c>
      <c r="F20" s="8">
        <v>13</v>
      </c>
      <c r="G20" s="8">
        <v>22</v>
      </c>
      <c r="H20" s="8">
        <v>22</v>
      </c>
      <c r="I20" s="244"/>
      <c r="J20" s="242"/>
    </row>
    <row r="21" spans="1:14" ht="16.5" customHeight="1" x14ac:dyDescent="0.25">
      <c r="A21" s="7">
        <v>19</v>
      </c>
      <c r="B21" s="241"/>
      <c r="C21" s="239"/>
      <c r="D21" s="8" t="s">
        <v>43</v>
      </c>
      <c r="E21" s="8">
        <v>4</v>
      </c>
      <c r="F21" s="8">
        <v>4</v>
      </c>
      <c r="G21" s="8">
        <v>2</v>
      </c>
      <c r="H21" s="8">
        <v>2</v>
      </c>
      <c r="I21" s="244"/>
      <c r="J21" s="242"/>
    </row>
    <row r="22" spans="1:14" ht="17.25" x14ac:dyDescent="0.25">
      <c r="A22" s="7">
        <v>20</v>
      </c>
      <c r="B22" s="241"/>
      <c r="C22" s="239"/>
      <c r="D22" s="8" t="s">
        <v>44</v>
      </c>
      <c r="E22" s="46">
        <v>0.98</v>
      </c>
      <c r="F22" s="18">
        <v>0.98</v>
      </c>
      <c r="G22" s="18">
        <v>0.92</v>
      </c>
      <c r="H22" s="18">
        <v>0.92</v>
      </c>
      <c r="I22" s="244"/>
      <c r="J22" s="242"/>
    </row>
    <row r="23" spans="1:14" ht="17.25" x14ac:dyDescent="0.25">
      <c r="A23" s="7">
        <v>21</v>
      </c>
      <c r="B23" s="241"/>
      <c r="C23" s="239"/>
      <c r="D23" s="8" t="s">
        <v>45</v>
      </c>
      <c r="E23" s="43">
        <f>[1]Planilha1!$F$7</f>
        <v>63.761122518822724</v>
      </c>
      <c r="F23" s="8">
        <v>65</v>
      </c>
      <c r="G23" s="8">
        <v>56</v>
      </c>
      <c r="H23" s="8">
        <v>56</v>
      </c>
      <c r="I23" s="244"/>
      <c r="J23" s="242"/>
    </row>
    <row r="24" spans="1:14" ht="15.75" customHeight="1" x14ac:dyDescent="0.25">
      <c r="A24" s="7">
        <v>22</v>
      </c>
      <c r="B24" s="241"/>
      <c r="C24" s="239"/>
      <c r="D24" s="42" t="s">
        <v>100</v>
      </c>
      <c r="E24" s="44">
        <f>[1]Planilha1!$F$9</f>
        <v>2601290.64</v>
      </c>
      <c r="F24" s="19">
        <v>2178932.7000000002</v>
      </c>
      <c r="G24" s="19">
        <v>2709283.45</v>
      </c>
      <c r="H24" s="19">
        <v>2619918</v>
      </c>
      <c r="I24" s="244"/>
      <c r="J24" s="242"/>
    </row>
    <row r="25" spans="1:14" ht="15.75" customHeight="1" x14ac:dyDescent="0.25">
      <c r="A25" s="7">
        <v>23</v>
      </c>
      <c r="B25" s="241"/>
      <c r="C25" s="239"/>
      <c r="D25" s="8" t="s">
        <v>40</v>
      </c>
      <c r="E25" s="8">
        <v>2</v>
      </c>
      <c r="F25" s="19">
        <v>2</v>
      </c>
      <c r="G25" s="19">
        <v>2</v>
      </c>
      <c r="H25" s="19">
        <v>2</v>
      </c>
      <c r="I25" s="17"/>
      <c r="J25" s="38"/>
    </row>
    <row r="26" spans="1:14" ht="44.45" customHeight="1" x14ac:dyDescent="0.25">
      <c r="A26" s="7">
        <v>24</v>
      </c>
      <c r="B26" s="241"/>
      <c r="C26" s="20" t="s">
        <v>46</v>
      </c>
      <c r="D26" s="8" t="s">
        <v>47</v>
      </c>
      <c r="E26" s="19">
        <v>5</v>
      </c>
      <c r="F26" s="19">
        <v>10</v>
      </c>
      <c r="G26" s="19">
        <v>0</v>
      </c>
      <c r="H26" s="19">
        <v>3</v>
      </c>
      <c r="I26" s="17">
        <v>10</v>
      </c>
      <c r="J26" s="38">
        <v>16</v>
      </c>
    </row>
    <row r="27" spans="1:14" x14ac:dyDescent="0.25">
      <c r="A27" s="7">
        <v>25</v>
      </c>
      <c r="B27" s="239" t="s">
        <v>48</v>
      </c>
      <c r="C27" s="245" t="s">
        <v>49</v>
      </c>
      <c r="D27" s="8" t="s">
        <v>50</v>
      </c>
      <c r="E27" s="8">
        <v>678</v>
      </c>
      <c r="F27" s="11">
        <v>594</v>
      </c>
      <c r="G27" s="11">
        <v>587</v>
      </c>
      <c r="H27" s="11">
        <v>503</v>
      </c>
      <c r="I27" s="239" t="s">
        <v>51</v>
      </c>
      <c r="J27" s="246" t="s">
        <v>52</v>
      </c>
      <c r="K27" s="14"/>
    </row>
    <row r="28" spans="1:14" x14ac:dyDescent="0.25">
      <c r="A28" s="7">
        <v>26</v>
      </c>
      <c r="B28" s="239"/>
      <c r="C28" s="245"/>
      <c r="D28" s="8" t="s">
        <v>53</v>
      </c>
      <c r="E28" s="8">
        <v>68</v>
      </c>
      <c r="F28" s="11">
        <v>91</v>
      </c>
      <c r="G28" s="11">
        <v>124</v>
      </c>
      <c r="H28" s="11">
        <v>68</v>
      </c>
      <c r="I28" s="239"/>
      <c r="J28" s="246"/>
      <c r="K28" s="14"/>
      <c r="L28" s="14"/>
      <c r="M28" s="14"/>
      <c r="N28" s="14"/>
    </row>
    <row r="29" spans="1:14" x14ac:dyDescent="0.25">
      <c r="A29" s="7">
        <v>27</v>
      </c>
      <c r="B29" s="239"/>
      <c r="C29" s="245"/>
      <c r="D29" s="8" t="s">
        <v>54</v>
      </c>
      <c r="E29" s="21">
        <v>0.15129999999999999</v>
      </c>
      <c r="F29" s="21">
        <v>0.13900000000000001</v>
      </c>
      <c r="G29" s="22">
        <v>9.8799999999999999E-2</v>
      </c>
      <c r="H29" s="22">
        <v>0.10829999999999999</v>
      </c>
      <c r="I29" s="239"/>
      <c r="J29" s="246"/>
      <c r="K29" s="14"/>
      <c r="L29" s="14"/>
      <c r="M29" s="14"/>
      <c r="N29" s="14"/>
    </row>
    <row r="30" spans="1:14" ht="30" x14ac:dyDescent="0.25">
      <c r="A30" s="7">
        <v>28</v>
      </c>
      <c r="B30" s="239"/>
      <c r="C30" s="245"/>
      <c r="D30" s="8" t="s">
        <v>55</v>
      </c>
      <c r="E30" s="23">
        <v>0.59</v>
      </c>
      <c r="F30" s="23">
        <v>17</v>
      </c>
      <c r="G30" s="23">
        <v>12</v>
      </c>
      <c r="H30" s="23">
        <v>9.52</v>
      </c>
      <c r="I30" s="239"/>
      <c r="J30" s="246"/>
    </row>
    <row r="31" spans="1:14" x14ac:dyDescent="0.25">
      <c r="A31" s="7">
        <v>29</v>
      </c>
      <c r="B31" s="239"/>
      <c r="C31" s="245"/>
      <c r="D31" s="8" t="s">
        <v>56</v>
      </c>
      <c r="E31" s="43">
        <v>1.47</v>
      </c>
      <c r="F31" s="24">
        <v>5</v>
      </c>
      <c r="G31" s="24">
        <v>4</v>
      </c>
      <c r="H31" s="24">
        <v>3.38</v>
      </c>
      <c r="I31" s="239"/>
      <c r="J31" s="246"/>
    </row>
    <row r="32" spans="1:14" x14ac:dyDescent="0.25">
      <c r="A32" s="7">
        <v>30</v>
      </c>
      <c r="B32" s="239"/>
      <c r="C32" s="245"/>
      <c r="D32" s="8" t="s">
        <v>57</v>
      </c>
      <c r="E32" s="43">
        <v>21.53</v>
      </c>
      <c r="F32" s="24">
        <v>29</v>
      </c>
      <c r="G32" s="24">
        <v>27</v>
      </c>
      <c r="H32" s="24">
        <v>31.01</v>
      </c>
      <c r="I32" s="239"/>
      <c r="J32" s="246"/>
    </row>
    <row r="33" spans="1:14" x14ac:dyDescent="0.25">
      <c r="A33" s="7">
        <v>31</v>
      </c>
      <c r="B33" s="239"/>
      <c r="C33" s="245"/>
      <c r="D33" s="8" t="s">
        <v>58</v>
      </c>
      <c r="E33" s="43">
        <v>2.21</v>
      </c>
      <c r="F33" s="24">
        <v>2</v>
      </c>
      <c r="G33" s="24">
        <v>2</v>
      </c>
      <c r="H33" s="24">
        <v>2.98</v>
      </c>
      <c r="I33" s="239"/>
      <c r="J33" s="246"/>
    </row>
    <row r="34" spans="1:14" x14ac:dyDescent="0.25">
      <c r="A34" s="7">
        <v>32</v>
      </c>
      <c r="B34" s="239"/>
      <c r="C34" s="245"/>
      <c r="D34" s="8" t="s">
        <v>59</v>
      </c>
      <c r="E34" s="45">
        <v>8</v>
      </c>
      <c r="F34" s="24">
        <v>7</v>
      </c>
      <c r="G34" s="24">
        <v>4</v>
      </c>
      <c r="H34" s="24">
        <v>4.17</v>
      </c>
      <c r="I34" s="239"/>
      <c r="J34" s="246"/>
    </row>
    <row r="35" spans="1:14" x14ac:dyDescent="0.25">
      <c r="A35" s="7">
        <v>33</v>
      </c>
      <c r="B35" s="239"/>
      <c r="C35" s="245"/>
      <c r="D35" s="8" t="s">
        <v>60</v>
      </c>
      <c r="E35" s="45">
        <v>42</v>
      </c>
      <c r="F35" s="24">
        <v>42</v>
      </c>
      <c r="G35" s="24">
        <v>32</v>
      </c>
      <c r="H35" s="24">
        <v>44.53</v>
      </c>
      <c r="I35" s="239"/>
      <c r="J35" s="246"/>
    </row>
    <row r="36" spans="1:14" x14ac:dyDescent="0.25">
      <c r="A36" s="7">
        <v>34</v>
      </c>
      <c r="B36" s="239"/>
      <c r="C36" s="245"/>
      <c r="D36" s="8" t="s">
        <v>61</v>
      </c>
      <c r="E36" s="43">
        <v>37.32</v>
      </c>
      <c r="F36" s="24">
        <v>38</v>
      </c>
      <c r="G36" s="24">
        <v>49</v>
      </c>
      <c r="H36" s="24">
        <v>36.380000000000003</v>
      </c>
      <c r="I36" s="239"/>
      <c r="J36" s="246"/>
    </row>
    <row r="37" spans="1:14" x14ac:dyDescent="0.25">
      <c r="A37" s="7">
        <v>35</v>
      </c>
      <c r="B37" s="239"/>
      <c r="C37" s="245"/>
      <c r="D37" s="8" t="s">
        <v>62</v>
      </c>
      <c r="E37" s="43">
        <v>12.54</v>
      </c>
      <c r="F37" s="24">
        <v>13</v>
      </c>
      <c r="G37" s="24">
        <v>13</v>
      </c>
      <c r="H37" s="24">
        <v>9.5399999999999991</v>
      </c>
      <c r="I37" s="239"/>
      <c r="J37" s="246"/>
    </row>
    <row r="38" spans="1:14" x14ac:dyDescent="0.25">
      <c r="A38" s="7">
        <v>36</v>
      </c>
      <c r="B38" s="239"/>
      <c r="C38" s="245"/>
      <c r="D38" s="8" t="s">
        <v>96</v>
      </c>
      <c r="E38" s="13">
        <v>725000</v>
      </c>
      <c r="F38" s="13">
        <v>1500000</v>
      </c>
      <c r="G38" s="13">
        <v>1223013</v>
      </c>
      <c r="H38" s="13">
        <v>724616.4</v>
      </c>
      <c r="I38" s="239"/>
      <c r="J38" s="246"/>
    </row>
    <row r="39" spans="1:14" ht="30" x14ac:dyDescent="0.25">
      <c r="A39" s="7">
        <v>37</v>
      </c>
      <c r="B39" s="239"/>
      <c r="C39" s="245"/>
      <c r="D39" s="8" t="s">
        <v>63</v>
      </c>
      <c r="E39" s="8">
        <v>21</v>
      </c>
      <c r="F39" s="25">
        <v>47</v>
      </c>
      <c r="G39" s="25">
        <v>49</v>
      </c>
      <c r="H39" s="25">
        <v>51</v>
      </c>
      <c r="I39" s="239"/>
      <c r="J39" s="246"/>
    </row>
    <row r="40" spans="1:14" ht="17.25" x14ac:dyDescent="0.25">
      <c r="A40" s="7">
        <v>38</v>
      </c>
      <c r="B40" s="239"/>
      <c r="C40" s="245"/>
      <c r="D40" s="8" t="s">
        <v>64</v>
      </c>
      <c r="E40" s="18">
        <v>0.87</v>
      </c>
      <c r="F40" s="26">
        <v>0.89</v>
      </c>
      <c r="G40" s="25">
        <v>0</v>
      </c>
      <c r="H40" s="25">
        <v>0</v>
      </c>
      <c r="I40" s="27"/>
      <c r="J40" s="39">
        <v>3</v>
      </c>
    </row>
    <row r="41" spans="1:14" ht="35.450000000000003" customHeight="1" x14ac:dyDescent="0.25">
      <c r="A41" s="7">
        <v>39</v>
      </c>
      <c r="B41" s="239"/>
      <c r="C41" s="239" t="s">
        <v>65</v>
      </c>
      <c r="D41" s="8" t="s">
        <v>66</v>
      </c>
      <c r="E41" s="16">
        <v>6122473</v>
      </c>
      <c r="F41" s="13">
        <v>5575831.54</v>
      </c>
      <c r="G41" s="13">
        <v>6102473</v>
      </c>
      <c r="H41" s="13">
        <v>6468468.3499999996</v>
      </c>
      <c r="I41" s="244">
        <v>9</v>
      </c>
      <c r="J41" s="242" t="s">
        <v>67</v>
      </c>
    </row>
    <row r="42" spans="1:14" ht="35.450000000000003" customHeight="1" x14ac:dyDescent="0.25">
      <c r="A42" s="7">
        <v>40</v>
      </c>
      <c r="B42" s="239"/>
      <c r="C42" s="239"/>
      <c r="D42" s="8" t="s">
        <v>68</v>
      </c>
      <c r="E42" s="16">
        <v>12475046.460000001</v>
      </c>
      <c r="F42" s="13">
        <v>8249952.9900000002</v>
      </c>
      <c r="G42" s="13">
        <v>7734483</v>
      </c>
      <c r="H42" s="13">
        <v>10430179.83</v>
      </c>
      <c r="I42" s="244"/>
      <c r="J42" s="242"/>
    </row>
    <row r="43" spans="1:14" ht="30" x14ac:dyDescent="0.25">
      <c r="A43" s="7">
        <v>41</v>
      </c>
      <c r="B43" s="239"/>
      <c r="C43" s="239" t="s">
        <v>69</v>
      </c>
      <c r="D43" s="8" t="s">
        <v>70</v>
      </c>
      <c r="E43" s="18">
        <v>1</v>
      </c>
      <c r="F43" s="28">
        <v>1</v>
      </c>
      <c r="G43" s="28">
        <v>1</v>
      </c>
      <c r="H43" s="28">
        <v>1</v>
      </c>
      <c r="I43" s="239" t="s">
        <v>71</v>
      </c>
      <c r="J43" s="242"/>
    </row>
    <row r="44" spans="1:14" ht="30" x14ac:dyDescent="0.25">
      <c r="A44" s="7">
        <v>42</v>
      </c>
      <c r="B44" s="239"/>
      <c r="C44" s="239"/>
      <c r="D44" s="8" t="s">
        <v>72</v>
      </c>
      <c r="E44" s="18">
        <v>10</v>
      </c>
      <c r="F44" s="28">
        <v>1</v>
      </c>
      <c r="G44" s="28">
        <v>1</v>
      </c>
      <c r="H44" s="28">
        <v>1</v>
      </c>
      <c r="I44" s="239"/>
      <c r="J44" s="242"/>
    </row>
    <row r="45" spans="1:14" ht="99" customHeight="1" x14ac:dyDescent="0.25">
      <c r="A45" s="7">
        <v>43</v>
      </c>
      <c r="B45" s="239"/>
      <c r="C45" s="27" t="s">
        <v>73</v>
      </c>
      <c r="D45" s="29" t="s">
        <v>74</v>
      </c>
      <c r="E45" s="30">
        <v>4430000</v>
      </c>
      <c r="F45" s="30">
        <v>5499931.5599999996</v>
      </c>
      <c r="G45" s="30">
        <v>5328965</v>
      </c>
      <c r="H45" s="30">
        <v>4590000</v>
      </c>
      <c r="I45" s="40">
        <v>8</v>
      </c>
      <c r="J45" s="39" t="s">
        <v>75</v>
      </c>
      <c r="K45" s="31"/>
    </row>
    <row r="46" spans="1:14" x14ac:dyDescent="0.25">
      <c r="A46" s="7">
        <v>44</v>
      </c>
      <c r="B46" s="239" t="s">
        <v>76</v>
      </c>
      <c r="C46" s="241" t="s">
        <v>77</v>
      </c>
      <c r="D46" s="8" t="s">
        <v>78</v>
      </c>
      <c r="E46" s="8">
        <v>56</v>
      </c>
      <c r="F46" s="11">
        <v>102</v>
      </c>
      <c r="G46" s="11">
        <v>96</v>
      </c>
      <c r="H46" s="11">
        <v>97</v>
      </c>
      <c r="I46" s="241" t="s">
        <v>79</v>
      </c>
      <c r="J46" s="242"/>
    </row>
    <row r="47" spans="1:14" x14ac:dyDescent="0.25">
      <c r="A47" s="7">
        <v>45</v>
      </c>
      <c r="B47" s="239"/>
      <c r="C47" s="241"/>
      <c r="D47" s="8" t="s">
        <v>80</v>
      </c>
      <c r="E47" s="11">
        <v>818</v>
      </c>
      <c r="F47" s="11">
        <v>2109</v>
      </c>
      <c r="G47" s="11">
        <v>1785</v>
      </c>
      <c r="H47" s="11">
        <v>2718</v>
      </c>
      <c r="I47" s="241"/>
      <c r="J47" s="242"/>
      <c r="L47" s="14"/>
      <c r="M47" s="14"/>
      <c r="N47" s="14"/>
    </row>
    <row r="48" spans="1:14" x14ac:dyDescent="0.25">
      <c r="A48" s="7">
        <v>46</v>
      </c>
      <c r="B48" s="239"/>
      <c r="C48" s="241"/>
      <c r="D48" s="8" t="s">
        <v>81</v>
      </c>
      <c r="E48" s="8">
        <v>8</v>
      </c>
      <c r="F48" s="11">
        <v>27</v>
      </c>
      <c r="G48" s="11">
        <v>16</v>
      </c>
      <c r="H48" s="11">
        <v>53</v>
      </c>
      <c r="I48" s="241"/>
      <c r="J48" s="242"/>
      <c r="L48" s="14"/>
      <c r="M48" s="14"/>
      <c r="N48" s="14"/>
    </row>
    <row r="49" spans="1:14" ht="17.25" x14ac:dyDescent="0.25">
      <c r="A49" s="7">
        <v>47</v>
      </c>
      <c r="B49" s="239"/>
      <c r="C49" s="241"/>
      <c r="D49" s="8" t="s">
        <v>81</v>
      </c>
      <c r="E49" s="50" t="s">
        <v>113</v>
      </c>
      <c r="F49" s="11">
        <v>141</v>
      </c>
      <c r="G49" s="11">
        <v>105</v>
      </c>
      <c r="H49" s="11">
        <v>53</v>
      </c>
      <c r="I49" s="241"/>
      <c r="J49" s="242"/>
    </row>
    <row r="50" spans="1:14" x14ac:dyDescent="0.25">
      <c r="A50" s="7">
        <v>48</v>
      </c>
      <c r="B50" s="239"/>
      <c r="C50" s="241"/>
      <c r="D50" s="8" t="s">
        <v>82</v>
      </c>
      <c r="E50" s="9">
        <v>2546</v>
      </c>
      <c r="F50" s="9">
        <v>7509</v>
      </c>
      <c r="G50" s="9">
        <v>5323</v>
      </c>
      <c r="H50" s="9">
        <v>9524</v>
      </c>
      <c r="I50" s="241"/>
      <c r="J50" s="242"/>
    </row>
    <row r="51" spans="1:14" x14ac:dyDescent="0.25">
      <c r="A51" s="7">
        <v>49</v>
      </c>
      <c r="B51" s="239"/>
      <c r="C51" s="241" t="s">
        <v>108</v>
      </c>
      <c r="D51" s="8" t="s">
        <v>109</v>
      </c>
      <c r="E51" s="47">
        <v>4500.18</v>
      </c>
      <c r="F51" s="9" t="s">
        <v>111</v>
      </c>
      <c r="G51" s="9" t="s">
        <v>111</v>
      </c>
      <c r="H51" s="9" t="s">
        <v>111</v>
      </c>
      <c r="I51" s="241"/>
      <c r="J51" s="242">
        <v>13</v>
      </c>
    </row>
    <row r="52" spans="1:14" x14ac:dyDescent="0.25">
      <c r="A52" s="7">
        <v>50</v>
      </c>
      <c r="B52" s="239"/>
      <c r="C52" s="241"/>
      <c r="D52" s="8" t="s">
        <v>110</v>
      </c>
      <c r="E52" s="48">
        <v>79113.59</v>
      </c>
      <c r="F52" s="9" t="s">
        <v>111</v>
      </c>
      <c r="G52" s="9" t="s">
        <v>111</v>
      </c>
      <c r="H52" s="9" t="s">
        <v>111</v>
      </c>
      <c r="I52" s="241"/>
      <c r="J52" s="242"/>
    </row>
    <row r="53" spans="1:14" ht="39" customHeight="1" x14ac:dyDescent="0.25">
      <c r="A53" s="7">
        <v>51</v>
      </c>
      <c r="B53" s="239"/>
      <c r="C53" s="27" t="s">
        <v>83</v>
      </c>
      <c r="D53" s="29" t="s">
        <v>84</v>
      </c>
      <c r="E53" s="29">
        <v>121.081</v>
      </c>
      <c r="F53" s="30">
        <v>138.63</v>
      </c>
      <c r="G53" s="30">
        <v>147.44</v>
      </c>
      <c r="H53" s="30">
        <v>126.78</v>
      </c>
      <c r="I53" s="17" t="s">
        <v>85</v>
      </c>
      <c r="J53" s="41">
        <v>12</v>
      </c>
      <c r="L53" s="14"/>
      <c r="M53" s="14"/>
      <c r="N53" s="14"/>
    </row>
    <row r="54" spans="1:14" ht="17.25" x14ac:dyDescent="0.25">
      <c r="A54" s="7">
        <v>52</v>
      </c>
      <c r="B54" s="239"/>
      <c r="C54" s="239" t="s">
        <v>86</v>
      </c>
      <c r="D54" s="32" t="s">
        <v>87</v>
      </c>
      <c r="E54" s="49">
        <v>581884</v>
      </c>
      <c r="F54" s="11">
        <v>390696</v>
      </c>
      <c r="G54" s="11" t="s">
        <v>112</v>
      </c>
      <c r="H54" s="11">
        <v>358534</v>
      </c>
      <c r="I54" s="239">
        <v>9</v>
      </c>
      <c r="J54" s="242"/>
      <c r="K54" s="14"/>
    </row>
    <row r="55" spans="1:14" x14ac:dyDescent="0.25">
      <c r="A55" s="7">
        <v>53</v>
      </c>
      <c r="B55" s="239"/>
      <c r="C55" s="239"/>
      <c r="D55" s="8" t="s">
        <v>106</v>
      </c>
      <c r="E55" s="13">
        <v>5674.63</v>
      </c>
      <c r="F55" s="13">
        <v>2948.18</v>
      </c>
      <c r="G55" s="13">
        <v>2664.15</v>
      </c>
      <c r="H55" s="13">
        <v>46817.88</v>
      </c>
      <c r="I55" s="239"/>
      <c r="J55" s="242"/>
    </row>
    <row r="56" spans="1:14" ht="17.25" x14ac:dyDescent="0.25">
      <c r="A56" s="7">
        <v>54</v>
      </c>
      <c r="B56" s="240"/>
      <c r="C56" s="240"/>
      <c r="D56" s="33" t="s">
        <v>88</v>
      </c>
      <c r="E56" s="34">
        <v>12840.92</v>
      </c>
      <c r="F56" s="34">
        <v>3078.72</v>
      </c>
      <c r="G56" s="34" t="s">
        <v>89</v>
      </c>
      <c r="H56" s="34">
        <v>5422.3990000000003</v>
      </c>
      <c r="I56" s="240"/>
      <c r="J56" s="243"/>
    </row>
    <row r="57" spans="1:14" ht="17.25" x14ac:dyDescent="0.25">
      <c r="B57" s="27" t="s">
        <v>90</v>
      </c>
      <c r="C57" s="35" t="s">
        <v>91</v>
      </c>
      <c r="H57" s="11"/>
      <c r="I57" s="14"/>
      <c r="J57" s="14"/>
    </row>
    <row r="58" spans="1:14" ht="17.25" x14ac:dyDescent="0.25">
      <c r="C58" s="35" t="s">
        <v>92</v>
      </c>
      <c r="H58" s="11"/>
      <c r="I58" s="14"/>
      <c r="J58" s="14"/>
    </row>
    <row r="59" spans="1:14" ht="17.25" x14ac:dyDescent="0.25">
      <c r="C59" s="35" t="s">
        <v>93</v>
      </c>
      <c r="H59" s="11"/>
      <c r="I59" s="14"/>
      <c r="J59" s="14"/>
    </row>
    <row r="60" spans="1:14" ht="17.25" x14ac:dyDescent="0.25">
      <c r="C60" s="35" t="s">
        <v>94</v>
      </c>
      <c r="H60" s="11"/>
      <c r="I60" s="14"/>
      <c r="J60" s="14"/>
    </row>
    <row r="61" spans="1:14" ht="17.25" x14ac:dyDescent="0.25">
      <c r="C61" s="35" t="s">
        <v>95</v>
      </c>
      <c r="H61" s="11"/>
      <c r="I61" s="14"/>
      <c r="J61" s="14"/>
    </row>
    <row r="62" spans="1:14" ht="17.25" customHeight="1" x14ac:dyDescent="0.25">
      <c r="C62" s="247" t="s">
        <v>116</v>
      </c>
      <c r="D62" s="247"/>
      <c r="E62" s="247"/>
      <c r="H62" s="11"/>
      <c r="I62" s="14"/>
      <c r="J62" s="14"/>
    </row>
    <row r="63" spans="1:14" ht="36" customHeight="1" x14ac:dyDescent="0.25">
      <c r="C63" s="247"/>
      <c r="D63" s="247"/>
      <c r="E63" s="247"/>
      <c r="H63" s="11"/>
      <c r="I63" s="14"/>
      <c r="J63" s="14"/>
    </row>
    <row r="64" spans="1:14" ht="17.25" x14ac:dyDescent="0.25">
      <c r="C64" s="35" t="s">
        <v>117</v>
      </c>
      <c r="H64" s="11"/>
      <c r="I64" s="14"/>
      <c r="J64" s="14"/>
    </row>
    <row r="65" spans="3:10" ht="17.25" x14ac:dyDescent="0.25">
      <c r="C65" s="35" t="s">
        <v>118</v>
      </c>
      <c r="H65" s="11"/>
      <c r="I65" s="14"/>
      <c r="J65" s="14"/>
    </row>
    <row r="71" spans="3:10" x14ac:dyDescent="0.25">
      <c r="D71"/>
      <c r="E71"/>
    </row>
  </sheetData>
  <mergeCells count="37">
    <mergeCell ref="C62:E63"/>
    <mergeCell ref="A1:J1"/>
    <mergeCell ref="B3:B15"/>
    <mergeCell ref="C3:C9"/>
    <mergeCell ref="I3:I5"/>
    <mergeCell ref="J3:J5"/>
    <mergeCell ref="I6:I9"/>
    <mergeCell ref="J6:J9"/>
    <mergeCell ref="C10:C15"/>
    <mergeCell ref="I10:I15"/>
    <mergeCell ref="J10:J15"/>
    <mergeCell ref="B16:B26"/>
    <mergeCell ref="C16:C19"/>
    <mergeCell ref="I16:I18"/>
    <mergeCell ref="J16:J18"/>
    <mergeCell ref="C20:C25"/>
    <mergeCell ref="I20:I24"/>
    <mergeCell ref="J20:J24"/>
    <mergeCell ref="B27:B45"/>
    <mergeCell ref="C27:C40"/>
    <mergeCell ref="I27:I39"/>
    <mergeCell ref="J27:J39"/>
    <mergeCell ref="C41:C42"/>
    <mergeCell ref="I41:I42"/>
    <mergeCell ref="J41:J42"/>
    <mergeCell ref="C43:C44"/>
    <mergeCell ref="I43:I44"/>
    <mergeCell ref="J43:J44"/>
    <mergeCell ref="B46:B56"/>
    <mergeCell ref="C46:C50"/>
    <mergeCell ref="J46:J50"/>
    <mergeCell ref="C54:C56"/>
    <mergeCell ref="I54:I56"/>
    <mergeCell ref="J54:J56"/>
    <mergeCell ref="C51:C52"/>
    <mergeCell ref="I46:I52"/>
    <mergeCell ref="J51:J52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6"/>
  <sheetViews>
    <sheetView view="pageBreakPreview" zoomScale="60" zoomScaleNormal="90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5.28515625" style="17" customWidth="1"/>
    <col min="2" max="2" width="12.85546875" style="27" bestFit="1" customWidth="1"/>
    <col min="3" max="3" width="24" style="27" customWidth="1"/>
    <col min="4" max="4" width="66.5703125" style="8" customWidth="1"/>
    <col min="5" max="6" width="18.140625" style="8" bestFit="1" customWidth="1"/>
    <col min="7" max="7" width="17.140625" style="36" customWidth="1"/>
    <col min="8" max="8" width="17.85546875" style="36" customWidth="1"/>
    <col min="9" max="9" width="18.140625" style="36" customWidth="1"/>
    <col min="10" max="10" width="12" style="101" bestFit="1" customWidth="1"/>
    <col min="11" max="11" width="9.140625" style="101" customWidth="1"/>
    <col min="12" max="12" width="18.7109375" style="35" bestFit="1" customWidth="1"/>
    <col min="13" max="13" width="8.140625" customWidth="1"/>
    <col min="14" max="14" width="6.7109375" customWidth="1"/>
  </cols>
  <sheetData>
    <row r="1" spans="1:17" ht="15.75" thickBot="1" x14ac:dyDescent="0.3">
      <c r="A1" s="248" t="s">
        <v>119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50"/>
    </row>
    <row r="2" spans="1:17" ht="18" thickTop="1" x14ac:dyDescent="0.25">
      <c r="A2" s="1" t="s">
        <v>0</v>
      </c>
      <c r="B2" s="2" t="s">
        <v>1</v>
      </c>
      <c r="C2" s="2" t="s">
        <v>2</v>
      </c>
      <c r="D2" s="3" t="s">
        <v>3</v>
      </c>
      <c r="E2" s="4">
        <v>2021</v>
      </c>
      <c r="F2" s="4">
        <v>2020</v>
      </c>
      <c r="G2" s="4">
        <v>2019</v>
      </c>
      <c r="H2" s="4">
        <v>2018</v>
      </c>
      <c r="I2" s="4">
        <v>2017</v>
      </c>
      <c r="J2" s="2" t="s">
        <v>115</v>
      </c>
      <c r="K2" s="99" t="s">
        <v>114</v>
      </c>
      <c r="L2" s="115" t="s">
        <v>160</v>
      </c>
    </row>
    <row r="3" spans="1:17" x14ac:dyDescent="0.25">
      <c r="A3" s="7">
        <v>1</v>
      </c>
      <c r="B3" s="245" t="s">
        <v>4</v>
      </c>
      <c r="C3" s="245" t="s">
        <v>5</v>
      </c>
      <c r="D3" s="8" t="s">
        <v>6</v>
      </c>
      <c r="E3" s="51">
        <v>10</v>
      </c>
      <c r="F3" s="9">
        <v>10</v>
      </c>
      <c r="G3" s="9">
        <v>10</v>
      </c>
      <c r="H3" s="9">
        <v>10</v>
      </c>
      <c r="I3" s="9">
        <v>10</v>
      </c>
      <c r="J3" s="256" t="s">
        <v>111</v>
      </c>
      <c r="K3" s="257" t="s">
        <v>111</v>
      </c>
      <c r="L3" s="258">
        <v>1</v>
      </c>
      <c r="Q3" s="10"/>
    </row>
    <row r="4" spans="1:17" x14ac:dyDescent="0.25">
      <c r="A4" s="7">
        <v>2</v>
      </c>
      <c r="B4" s="245"/>
      <c r="C4" s="245"/>
      <c r="D4" s="8" t="s">
        <v>7</v>
      </c>
      <c r="E4" s="51">
        <v>11</v>
      </c>
      <c r="F4" s="11">
        <v>10</v>
      </c>
      <c r="G4" s="11">
        <v>10</v>
      </c>
      <c r="H4" s="11">
        <v>6</v>
      </c>
      <c r="I4" s="11">
        <v>5</v>
      </c>
      <c r="J4" s="241"/>
      <c r="K4" s="246"/>
      <c r="L4" s="259"/>
      <c r="Q4" s="10"/>
    </row>
    <row r="5" spans="1:17" x14ac:dyDescent="0.25">
      <c r="A5" s="7">
        <v>3</v>
      </c>
      <c r="B5" s="245"/>
      <c r="C5" s="245"/>
      <c r="D5" s="8" t="s">
        <v>8</v>
      </c>
      <c r="E5" s="51">
        <v>19</v>
      </c>
      <c r="F5" s="11">
        <v>19</v>
      </c>
      <c r="G5" s="11">
        <v>19</v>
      </c>
      <c r="H5" s="11">
        <v>20</v>
      </c>
      <c r="I5" s="11">
        <v>19</v>
      </c>
      <c r="J5" s="241"/>
      <c r="K5" s="246"/>
      <c r="L5" s="259"/>
      <c r="Q5" s="10"/>
    </row>
    <row r="6" spans="1:17" x14ac:dyDescent="0.25">
      <c r="A6" s="7">
        <v>4</v>
      </c>
      <c r="B6" s="245"/>
      <c r="C6" s="245"/>
      <c r="D6" s="8" t="s">
        <v>9</v>
      </c>
      <c r="E6" s="51">
        <v>100</v>
      </c>
      <c r="F6" s="11">
        <v>98</v>
      </c>
      <c r="G6" s="11">
        <v>97</v>
      </c>
      <c r="H6" s="9">
        <v>41</v>
      </c>
      <c r="I6" s="9">
        <v>41</v>
      </c>
      <c r="J6" s="241"/>
      <c r="K6" s="246"/>
      <c r="L6" s="259"/>
      <c r="Q6" s="12"/>
    </row>
    <row r="7" spans="1:17" x14ac:dyDescent="0.25">
      <c r="A7" s="7">
        <v>5</v>
      </c>
      <c r="B7" s="245"/>
      <c r="C7" s="245"/>
      <c r="D7" s="8" t="s">
        <v>10</v>
      </c>
      <c r="E7" s="53">
        <v>22741</v>
      </c>
      <c r="F7" s="11">
        <v>22981</v>
      </c>
      <c r="G7" s="11">
        <v>9410</v>
      </c>
      <c r="H7" s="11">
        <v>7300</v>
      </c>
      <c r="I7" s="11">
        <v>7300</v>
      </c>
      <c r="J7" s="241"/>
      <c r="K7" s="246"/>
      <c r="L7" s="259"/>
      <c r="Q7" s="12"/>
    </row>
    <row r="8" spans="1:17" x14ac:dyDescent="0.25">
      <c r="A8" s="7">
        <v>6</v>
      </c>
      <c r="B8" s="245"/>
      <c r="C8" s="245"/>
      <c r="D8" s="8" t="s">
        <v>11</v>
      </c>
      <c r="E8" s="52">
        <v>99.86</v>
      </c>
      <c r="F8" s="13">
        <v>99.88</v>
      </c>
      <c r="G8" s="13">
        <v>99.9</v>
      </c>
      <c r="H8" s="13">
        <v>99.94</v>
      </c>
      <c r="I8" s="13">
        <v>99.97</v>
      </c>
      <c r="J8" s="241"/>
      <c r="K8" s="246"/>
      <c r="L8" s="259"/>
    </row>
    <row r="9" spans="1:17" x14ac:dyDescent="0.25">
      <c r="A9" s="7">
        <v>7</v>
      </c>
      <c r="B9" s="245"/>
      <c r="C9" s="245"/>
      <c r="D9" s="8" t="s">
        <v>12</v>
      </c>
      <c r="E9" s="51">
        <v>14014</v>
      </c>
      <c r="F9" s="11">
        <v>13576</v>
      </c>
      <c r="G9" s="11">
        <v>13576</v>
      </c>
      <c r="H9" s="9">
        <v>12134</v>
      </c>
      <c r="I9" s="9">
        <v>11972</v>
      </c>
      <c r="J9" s="241"/>
      <c r="K9" s="246"/>
      <c r="L9" s="259"/>
      <c r="O9" s="14"/>
    </row>
    <row r="10" spans="1:17" x14ac:dyDescent="0.25">
      <c r="A10" s="7">
        <v>8</v>
      </c>
      <c r="B10" s="245"/>
      <c r="C10" s="251" t="s">
        <v>13</v>
      </c>
      <c r="D10" s="8" t="s">
        <v>14</v>
      </c>
      <c r="E10" s="51" t="s">
        <v>121</v>
      </c>
      <c r="F10" s="11" t="s">
        <v>101</v>
      </c>
      <c r="G10" s="11" t="s">
        <v>15</v>
      </c>
      <c r="H10" s="11" t="s">
        <v>16</v>
      </c>
      <c r="I10" s="15" t="s">
        <v>17</v>
      </c>
      <c r="J10" s="241" t="s">
        <v>111</v>
      </c>
      <c r="K10" s="267">
        <v>8</v>
      </c>
      <c r="L10" s="263" t="s">
        <v>111</v>
      </c>
    </row>
    <row r="11" spans="1:17" x14ac:dyDescent="0.25">
      <c r="A11" s="7">
        <v>9</v>
      </c>
      <c r="B11" s="245"/>
      <c r="C11" s="251"/>
      <c r="D11" s="8" t="s">
        <v>18</v>
      </c>
      <c r="E11" s="53" t="s">
        <v>122</v>
      </c>
      <c r="F11" s="11" t="s">
        <v>102</v>
      </c>
      <c r="G11" s="11" t="s">
        <v>19</v>
      </c>
      <c r="H11" s="11" t="s">
        <v>20</v>
      </c>
      <c r="I11" s="11" t="s">
        <v>21</v>
      </c>
      <c r="J11" s="241"/>
      <c r="K11" s="246"/>
      <c r="L11" s="263"/>
    </row>
    <row r="12" spans="1:17" x14ac:dyDescent="0.25">
      <c r="A12" s="7">
        <v>10</v>
      </c>
      <c r="B12" s="245"/>
      <c r="C12" s="251"/>
      <c r="D12" s="8" t="s">
        <v>22</v>
      </c>
      <c r="E12" s="51" t="s">
        <v>123</v>
      </c>
      <c r="F12" s="11" t="s">
        <v>103</v>
      </c>
      <c r="G12" s="11" t="s">
        <v>97</v>
      </c>
      <c r="H12" s="11" t="s">
        <v>23</v>
      </c>
      <c r="I12" s="11" t="s">
        <v>24</v>
      </c>
      <c r="J12" s="241"/>
      <c r="K12" s="246"/>
      <c r="L12" s="263"/>
    </row>
    <row r="13" spans="1:17" x14ac:dyDescent="0.25">
      <c r="A13" s="7">
        <v>11</v>
      </c>
      <c r="B13" s="245"/>
      <c r="C13" s="251"/>
      <c r="D13" s="8" t="s">
        <v>25</v>
      </c>
      <c r="E13" s="53" t="s">
        <v>124</v>
      </c>
      <c r="F13" s="11" t="s">
        <v>104</v>
      </c>
      <c r="G13" s="11" t="s">
        <v>98</v>
      </c>
      <c r="H13" s="11" t="s">
        <v>26</v>
      </c>
      <c r="I13" s="11" t="s">
        <v>27</v>
      </c>
      <c r="J13" s="241"/>
      <c r="K13" s="246"/>
      <c r="L13" s="263"/>
    </row>
    <row r="14" spans="1:17" x14ac:dyDescent="0.25">
      <c r="A14" s="7">
        <v>12</v>
      </c>
      <c r="B14" s="245"/>
      <c r="C14" s="251"/>
      <c r="D14" s="8" t="s">
        <v>28</v>
      </c>
      <c r="E14" s="51" t="s">
        <v>125</v>
      </c>
      <c r="F14" s="11" t="s">
        <v>105</v>
      </c>
      <c r="G14" s="11" t="s">
        <v>29</v>
      </c>
      <c r="H14" s="11" t="s">
        <v>30</v>
      </c>
      <c r="I14" s="11" t="s">
        <v>31</v>
      </c>
      <c r="J14" s="241"/>
      <c r="K14" s="246"/>
      <c r="L14" s="263"/>
    </row>
    <row r="15" spans="1:17" x14ac:dyDescent="0.25">
      <c r="A15" s="7">
        <v>13</v>
      </c>
      <c r="B15" s="245"/>
      <c r="C15" s="251"/>
      <c r="D15" s="8" t="s">
        <v>32</v>
      </c>
      <c r="E15" s="51" t="s">
        <v>126</v>
      </c>
      <c r="F15" s="11" t="s">
        <v>107</v>
      </c>
      <c r="G15" s="11" t="s">
        <v>33</v>
      </c>
      <c r="H15" s="11" t="s">
        <v>34</v>
      </c>
      <c r="I15" s="11" t="s">
        <v>35</v>
      </c>
      <c r="J15" s="241"/>
      <c r="K15" s="246"/>
      <c r="L15" s="263"/>
    </row>
    <row r="16" spans="1:17" x14ac:dyDescent="0.25">
      <c r="A16" s="7">
        <v>14</v>
      </c>
      <c r="B16" s="241" t="s">
        <v>36</v>
      </c>
      <c r="C16" s="239" t="s">
        <v>37</v>
      </c>
      <c r="D16" s="8" t="s">
        <v>152</v>
      </c>
      <c r="E16" s="55">
        <v>5</v>
      </c>
      <c r="F16" s="8">
        <v>4</v>
      </c>
      <c r="G16" s="8">
        <v>4</v>
      </c>
      <c r="H16" s="8">
        <v>4</v>
      </c>
      <c r="I16" s="8">
        <v>4</v>
      </c>
      <c r="J16" s="241" t="s">
        <v>111</v>
      </c>
      <c r="K16" s="267">
        <v>16</v>
      </c>
      <c r="L16" s="259">
        <v>1</v>
      </c>
    </row>
    <row r="17" spans="1:16" x14ac:dyDescent="0.25">
      <c r="A17" s="7">
        <v>15</v>
      </c>
      <c r="B17" s="241"/>
      <c r="C17" s="239"/>
      <c r="D17" s="8" t="s">
        <v>39</v>
      </c>
      <c r="E17" s="60">
        <f>[1]Planilha1!$F$5</f>
        <v>58.834588181610769</v>
      </c>
      <c r="F17" s="43">
        <f>[1]Planilha1!$F$5</f>
        <v>58.834588181610769</v>
      </c>
      <c r="G17" s="8">
        <v>54</v>
      </c>
      <c r="H17" s="8">
        <v>53</v>
      </c>
      <c r="I17" s="8">
        <v>52</v>
      </c>
      <c r="J17" s="241"/>
      <c r="K17" s="267"/>
      <c r="L17" s="259"/>
    </row>
    <row r="18" spans="1:16" ht="17.25" customHeight="1" x14ac:dyDescent="0.25">
      <c r="A18" s="7">
        <v>16</v>
      </c>
      <c r="B18" s="241"/>
      <c r="C18" s="239"/>
      <c r="D18" s="8" t="s">
        <v>153</v>
      </c>
      <c r="E18" s="58">
        <v>6003515.75</v>
      </c>
      <c r="F18" s="62">
        <v>4151735.06</v>
      </c>
      <c r="G18" s="16">
        <v>4203516.57</v>
      </c>
      <c r="H18" s="16">
        <v>4530316.67</v>
      </c>
      <c r="I18" s="16">
        <v>4294494.95</v>
      </c>
      <c r="J18" s="241"/>
      <c r="K18" s="267"/>
      <c r="L18" s="259"/>
    </row>
    <row r="19" spans="1:16" ht="17.25" customHeight="1" x14ac:dyDescent="0.25">
      <c r="A19" s="7">
        <v>17</v>
      </c>
      <c r="B19" s="241"/>
      <c r="C19" s="239"/>
      <c r="D19" s="8" t="s">
        <v>40</v>
      </c>
      <c r="E19" s="57">
        <f>F19</f>
        <v>1</v>
      </c>
      <c r="F19" s="16">
        <f>G19</f>
        <v>1</v>
      </c>
      <c r="G19" s="16">
        <v>1</v>
      </c>
      <c r="H19" s="16">
        <v>1</v>
      </c>
      <c r="I19" s="16">
        <v>1</v>
      </c>
      <c r="J19" s="241"/>
      <c r="K19" s="267"/>
      <c r="L19" s="259"/>
    </row>
    <row r="20" spans="1:16" ht="17.25" customHeight="1" x14ac:dyDescent="0.25">
      <c r="A20" s="7">
        <v>18</v>
      </c>
      <c r="B20" s="241"/>
      <c r="C20" s="239" t="s">
        <v>41</v>
      </c>
      <c r="D20" s="8" t="s">
        <v>154</v>
      </c>
      <c r="E20" s="55">
        <v>13</v>
      </c>
      <c r="F20" s="8">
        <v>13</v>
      </c>
      <c r="G20" s="8">
        <v>13</v>
      </c>
      <c r="H20" s="8">
        <v>22</v>
      </c>
      <c r="I20" s="8">
        <v>22</v>
      </c>
      <c r="J20" s="241" t="s">
        <v>111</v>
      </c>
      <c r="K20" s="246">
        <v>16</v>
      </c>
      <c r="L20" s="259">
        <v>1</v>
      </c>
    </row>
    <row r="21" spans="1:16" ht="16.5" customHeight="1" x14ac:dyDescent="0.25">
      <c r="A21" s="7">
        <v>19</v>
      </c>
      <c r="B21" s="241"/>
      <c r="C21" s="239"/>
      <c r="D21" s="8" t="s">
        <v>43</v>
      </c>
      <c r="E21" s="55">
        <v>4</v>
      </c>
      <c r="F21" s="8">
        <v>4</v>
      </c>
      <c r="G21" s="8">
        <v>4</v>
      </c>
      <c r="H21" s="8">
        <v>2</v>
      </c>
      <c r="I21" s="8">
        <v>2</v>
      </c>
      <c r="J21" s="241"/>
      <c r="K21" s="246"/>
      <c r="L21" s="259"/>
    </row>
    <row r="22" spans="1:16" ht="17.25" x14ac:dyDescent="0.25">
      <c r="A22" s="7">
        <v>20</v>
      </c>
      <c r="B22" s="241"/>
      <c r="C22" s="239"/>
      <c r="D22" s="8" t="s">
        <v>155</v>
      </c>
      <c r="E22" s="59">
        <v>0.98</v>
      </c>
      <c r="F22" s="46">
        <v>0.98</v>
      </c>
      <c r="G22" s="18">
        <v>0.98</v>
      </c>
      <c r="H22" s="18">
        <v>0.92</v>
      </c>
      <c r="I22" s="18">
        <v>0.92</v>
      </c>
      <c r="J22" s="241"/>
      <c r="K22" s="246"/>
      <c r="L22" s="259"/>
    </row>
    <row r="23" spans="1:16" ht="17.25" x14ac:dyDescent="0.25">
      <c r="A23" s="7">
        <v>21</v>
      </c>
      <c r="B23" s="241"/>
      <c r="C23" s="239"/>
      <c r="D23" s="8" t="s">
        <v>156</v>
      </c>
      <c r="E23" s="60">
        <f>[1]Planilha1!$F$7</f>
        <v>63.761122518822724</v>
      </c>
      <c r="F23" s="43">
        <f>[1]Planilha1!$F$7</f>
        <v>63.761122518822724</v>
      </c>
      <c r="G23" s="8">
        <v>65</v>
      </c>
      <c r="H23" s="8">
        <v>56</v>
      </c>
      <c r="I23" s="8">
        <v>56</v>
      </c>
      <c r="J23" s="241"/>
      <c r="K23" s="246"/>
      <c r="L23" s="259"/>
    </row>
    <row r="24" spans="1:16" ht="15.75" customHeight="1" x14ac:dyDescent="0.25">
      <c r="A24" s="7">
        <v>22</v>
      </c>
      <c r="B24" s="241"/>
      <c r="C24" s="239"/>
      <c r="D24" s="42" t="s">
        <v>100</v>
      </c>
      <c r="E24" s="56">
        <v>2397959.1</v>
      </c>
      <c r="F24" s="61">
        <v>2092434.67</v>
      </c>
      <c r="G24" s="19">
        <v>2178932.7000000002</v>
      </c>
      <c r="H24" s="19">
        <v>2709283.45</v>
      </c>
      <c r="I24" s="19">
        <v>2619918</v>
      </c>
      <c r="J24" s="241"/>
      <c r="K24" s="246"/>
      <c r="L24" s="259"/>
    </row>
    <row r="25" spans="1:16" ht="15.75" customHeight="1" x14ac:dyDescent="0.25">
      <c r="A25" s="7">
        <v>23</v>
      </c>
      <c r="B25" s="241"/>
      <c r="C25" s="239"/>
      <c r="D25" s="8" t="s">
        <v>40</v>
      </c>
      <c r="E25" s="55">
        <v>2</v>
      </c>
      <c r="F25" s="8">
        <v>2</v>
      </c>
      <c r="G25" s="8">
        <v>2</v>
      </c>
      <c r="H25" s="8">
        <v>2</v>
      </c>
      <c r="I25" s="8">
        <v>2</v>
      </c>
      <c r="J25" s="241"/>
      <c r="K25" s="246"/>
      <c r="L25" s="259"/>
    </row>
    <row r="26" spans="1:16" s="101" customFormat="1" ht="44.45" customHeight="1" x14ac:dyDescent="0.25">
      <c r="A26" s="119">
        <v>24</v>
      </c>
      <c r="B26" s="241"/>
      <c r="C26" s="20" t="s">
        <v>46</v>
      </c>
      <c r="D26" s="29" t="s">
        <v>157</v>
      </c>
      <c r="E26" s="120">
        <v>32</v>
      </c>
      <c r="F26" s="121">
        <v>5</v>
      </c>
      <c r="G26" s="121">
        <v>10</v>
      </c>
      <c r="H26" s="121">
        <v>0</v>
      </c>
      <c r="I26" s="121">
        <v>3</v>
      </c>
      <c r="J26" s="20" t="s">
        <v>184</v>
      </c>
      <c r="K26" s="39">
        <v>16</v>
      </c>
      <c r="L26" s="116">
        <v>1</v>
      </c>
    </row>
    <row r="27" spans="1:16" ht="15" customHeight="1" x14ac:dyDescent="0.25">
      <c r="A27" s="7">
        <v>25</v>
      </c>
      <c r="B27" s="239" t="s">
        <v>48</v>
      </c>
      <c r="C27" s="245" t="s">
        <v>49</v>
      </c>
      <c r="D27" s="8" t="s">
        <v>50</v>
      </c>
      <c r="E27" s="55">
        <v>706</v>
      </c>
      <c r="F27" s="8">
        <v>678</v>
      </c>
      <c r="G27" s="11">
        <v>594</v>
      </c>
      <c r="H27" s="11">
        <v>587</v>
      </c>
      <c r="I27" s="11">
        <v>503</v>
      </c>
      <c r="J27" s="241" t="s">
        <v>182</v>
      </c>
      <c r="K27" s="246">
        <v>8</v>
      </c>
      <c r="L27" s="259">
        <v>6</v>
      </c>
      <c r="M27" s="14"/>
    </row>
    <row r="28" spans="1:16" x14ac:dyDescent="0.25">
      <c r="A28" s="7">
        <v>26</v>
      </c>
      <c r="B28" s="239"/>
      <c r="C28" s="245"/>
      <c r="D28" s="8" t="s">
        <v>53</v>
      </c>
      <c r="E28" s="55">
        <v>80</v>
      </c>
      <c r="F28" s="8">
        <v>68</v>
      </c>
      <c r="G28" s="11">
        <v>91</v>
      </c>
      <c r="H28" s="11">
        <v>124</v>
      </c>
      <c r="I28" s="11">
        <v>68</v>
      </c>
      <c r="J28" s="241"/>
      <c r="K28" s="246"/>
      <c r="L28" s="259"/>
      <c r="M28" s="14"/>
      <c r="N28" s="14"/>
      <c r="O28" s="14"/>
      <c r="P28" s="14"/>
    </row>
    <row r="29" spans="1:16" x14ac:dyDescent="0.25">
      <c r="A29" s="7">
        <v>27</v>
      </c>
      <c r="B29" s="239"/>
      <c r="C29" s="245"/>
      <c r="D29" s="8" t="s">
        <v>54</v>
      </c>
      <c r="E29" s="63">
        <v>0.12540000000000001</v>
      </c>
      <c r="F29" s="21">
        <v>0.15129999999999999</v>
      </c>
      <c r="G29" s="21">
        <v>0.13900000000000001</v>
      </c>
      <c r="H29" s="22">
        <v>9.8799999999999999E-2</v>
      </c>
      <c r="I29" s="22">
        <v>0.10829999999999999</v>
      </c>
      <c r="J29" s="241"/>
      <c r="K29" s="246"/>
      <c r="L29" s="259"/>
      <c r="M29" s="14"/>
      <c r="N29" s="14"/>
      <c r="O29" s="14"/>
      <c r="P29" s="14"/>
    </row>
    <row r="30" spans="1:16" ht="30" x14ac:dyDescent="0.25">
      <c r="A30" s="7">
        <v>28</v>
      </c>
      <c r="B30" s="239"/>
      <c r="C30" s="245"/>
      <c r="D30" s="8" t="s">
        <v>55</v>
      </c>
      <c r="E30" s="64">
        <v>19.72</v>
      </c>
      <c r="F30" s="98">
        <v>14.29</v>
      </c>
      <c r="G30" s="23">
        <v>17</v>
      </c>
      <c r="H30" s="23">
        <v>12</v>
      </c>
      <c r="I30" s="23">
        <v>9.52</v>
      </c>
      <c r="J30" s="241"/>
      <c r="K30" s="246"/>
      <c r="L30" s="259"/>
    </row>
    <row r="31" spans="1:16" x14ac:dyDescent="0.25">
      <c r="A31" s="7">
        <v>29</v>
      </c>
      <c r="B31" s="239"/>
      <c r="C31" s="245"/>
      <c r="D31" s="8" t="s">
        <v>56</v>
      </c>
      <c r="E31" s="65">
        <f>1.7+3.68</f>
        <v>5.38</v>
      </c>
      <c r="F31" s="43">
        <v>1.47</v>
      </c>
      <c r="G31" s="24">
        <v>5</v>
      </c>
      <c r="H31" s="24">
        <v>4</v>
      </c>
      <c r="I31" s="24">
        <v>3.38</v>
      </c>
      <c r="J31" s="241"/>
      <c r="K31" s="246"/>
      <c r="L31" s="259"/>
    </row>
    <row r="32" spans="1:16" x14ac:dyDescent="0.25">
      <c r="A32" s="7">
        <v>30</v>
      </c>
      <c r="B32" s="239"/>
      <c r="C32" s="245"/>
      <c r="D32" s="8" t="s">
        <v>57</v>
      </c>
      <c r="E32" s="65">
        <f>3.68+24.65</f>
        <v>28.33</v>
      </c>
      <c r="F32" s="43">
        <v>21.53</v>
      </c>
      <c r="G32" s="24">
        <v>29</v>
      </c>
      <c r="H32" s="24">
        <v>27</v>
      </c>
      <c r="I32" s="24">
        <v>31.01</v>
      </c>
      <c r="J32" s="241"/>
      <c r="K32" s="246"/>
      <c r="L32" s="259"/>
    </row>
    <row r="33" spans="1:12" x14ac:dyDescent="0.25">
      <c r="A33" s="7">
        <v>31</v>
      </c>
      <c r="B33" s="239"/>
      <c r="C33" s="245"/>
      <c r="D33" s="8" t="s">
        <v>58</v>
      </c>
      <c r="E33" s="65">
        <f>(21*100)/706</f>
        <v>2.9745042492917846</v>
      </c>
      <c r="F33" s="43">
        <v>2.21</v>
      </c>
      <c r="G33" s="24">
        <v>2</v>
      </c>
      <c r="H33" s="24">
        <v>2</v>
      </c>
      <c r="I33" s="24">
        <v>2.98</v>
      </c>
      <c r="J33" s="241"/>
      <c r="K33" s="246"/>
      <c r="L33" s="259"/>
    </row>
    <row r="34" spans="1:12" x14ac:dyDescent="0.25">
      <c r="A34" s="7">
        <v>32</v>
      </c>
      <c r="B34" s="239"/>
      <c r="C34" s="245"/>
      <c r="D34" s="8" t="s">
        <v>59</v>
      </c>
      <c r="E34" s="65">
        <v>8.36</v>
      </c>
      <c r="F34" s="45">
        <v>8</v>
      </c>
      <c r="G34" s="24">
        <v>7</v>
      </c>
      <c r="H34" s="24">
        <v>4</v>
      </c>
      <c r="I34" s="24">
        <v>4.17</v>
      </c>
      <c r="J34" s="241"/>
      <c r="K34" s="246"/>
      <c r="L34" s="259"/>
    </row>
    <row r="35" spans="1:12" x14ac:dyDescent="0.25">
      <c r="A35" s="7">
        <v>33</v>
      </c>
      <c r="B35" s="239"/>
      <c r="C35" s="245"/>
      <c r="D35" s="8" t="s">
        <v>60</v>
      </c>
      <c r="E35" s="65">
        <v>41.36</v>
      </c>
      <c r="F35" s="45">
        <v>42</v>
      </c>
      <c r="G35" s="24">
        <v>42</v>
      </c>
      <c r="H35" s="24">
        <v>32</v>
      </c>
      <c r="I35" s="24">
        <v>44.53</v>
      </c>
      <c r="J35" s="241"/>
      <c r="K35" s="246"/>
      <c r="L35" s="259"/>
    </row>
    <row r="36" spans="1:12" x14ac:dyDescent="0.25">
      <c r="A36" s="7">
        <v>34</v>
      </c>
      <c r="B36" s="239"/>
      <c r="C36" s="245"/>
      <c r="D36" s="8" t="s">
        <v>61</v>
      </c>
      <c r="E36" s="65">
        <v>36.119999999999997</v>
      </c>
      <c r="F36" s="43">
        <v>37.32</v>
      </c>
      <c r="G36" s="24">
        <v>38</v>
      </c>
      <c r="H36" s="24">
        <v>49</v>
      </c>
      <c r="I36" s="24">
        <v>36.380000000000003</v>
      </c>
      <c r="J36" s="241"/>
      <c r="K36" s="246"/>
      <c r="L36" s="259"/>
    </row>
    <row r="37" spans="1:12" x14ac:dyDescent="0.25">
      <c r="A37" s="7">
        <v>35</v>
      </c>
      <c r="B37" s="239"/>
      <c r="C37" s="245"/>
      <c r="D37" s="8" t="s">
        <v>62</v>
      </c>
      <c r="E37" s="65">
        <v>14.16</v>
      </c>
      <c r="F37" s="43">
        <v>12.54</v>
      </c>
      <c r="G37" s="24">
        <v>13</v>
      </c>
      <c r="H37" s="24">
        <v>13</v>
      </c>
      <c r="I37" s="24">
        <v>9.5399999999999991</v>
      </c>
      <c r="J37" s="241"/>
      <c r="K37" s="246"/>
      <c r="L37" s="259"/>
    </row>
    <row r="38" spans="1:12" x14ac:dyDescent="0.25">
      <c r="A38" s="7">
        <v>36</v>
      </c>
      <c r="B38" s="239"/>
      <c r="C38" s="245"/>
      <c r="D38" s="8" t="s">
        <v>96</v>
      </c>
      <c r="E38" s="52">
        <v>1180979.3</v>
      </c>
      <c r="F38" s="13">
        <v>725000</v>
      </c>
      <c r="G38" s="13">
        <v>1500000</v>
      </c>
      <c r="H38" s="13">
        <v>1223013</v>
      </c>
      <c r="I38" s="13">
        <v>724616.4</v>
      </c>
      <c r="J38" s="241"/>
      <c r="K38" s="246"/>
      <c r="L38" s="259"/>
    </row>
    <row r="39" spans="1:12" ht="30" x14ac:dyDescent="0.25">
      <c r="A39" s="7">
        <v>37</v>
      </c>
      <c r="B39" s="239"/>
      <c r="C39" s="245"/>
      <c r="D39" s="8" t="s">
        <v>63</v>
      </c>
      <c r="E39" s="64">
        <v>30.85</v>
      </c>
      <c r="F39" s="8">
        <v>21</v>
      </c>
      <c r="G39" s="25">
        <v>47</v>
      </c>
      <c r="H39" s="25">
        <v>49</v>
      </c>
      <c r="I39" s="25">
        <v>51</v>
      </c>
      <c r="J39" s="241"/>
      <c r="K39" s="246"/>
      <c r="L39" s="259"/>
    </row>
    <row r="40" spans="1:12" ht="17.25" x14ac:dyDescent="0.25">
      <c r="A40" s="7">
        <v>38</v>
      </c>
      <c r="B40" s="239"/>
      <c r="C40" s="245"/>
      <c r="D40" s="8" t="s">
        <v>64</v>
      </c>
      <c r="E40" s="54">
        <v>0.9</v>
      </c>
      <c r="F40" s="18">
        <v>0.87</v>
      </c>
      <c r="G40" s="26">
        <v>0.89</v>
      </c>
      <c r="H40" s="25">
        <v>0</v>
      </c>
      <c r="I40" s="25">
        <v>0</v>
      </c>
      <c r="J40" s="241"/>
      <c r="K40" s="246"/>
      <c r="L40" s="259"/>
    </row>
    <row r="41" spans="1:12" ht="35.450000000000003" customHeight="1" x14ac:dyDescent="0.25">
      <c r="A41" s="7">
        <v>39</v>
      </c>
      <c r="B41" s="239"/>
      <c r="C41" s="253" t="s">
        <v>158</v>
      </c>
      <c r="D41" s="55" t="s">
        <v>146</v>
      </c>
      <c r="E41" s="57">
        <v>0</v>
      </c>
      <c r="F41" s="57">
        <v>0</v>
      </c>
      <c r="G41" s="52">
        <v>0</v>
      </c>
      <c r="H41" s="52" t="s">
        <v>111</v>
      </c>
      <c r="I41" s="52" t="s">
        <v>111</v>
      </c>
      <c r="J41" s="254" t="s">
        <v>182</v>
      </c>
      <c r="K41" s="260">
        <v>8</v>
      </c>
      <c r="L41" s="255">
        <v>4</v>
      </c>
    </row>
    <row r="42" spans="1:12" ht="35.450000000000003" customHeight="1" x14ac:dyDescent="0.25">
      <c r="A42" s="7">
        <v>39</v>
      </c>
      <c r="B42" s="239"/>
      <c r="C42" s="253"/>
      <c r="D42" s="55" t="s">
        <v>149</v>
      </c>
      <c r="E42" s="57">
        <v>1.64</v>
      </c>
      <c r="F42" s="57">
        <v>2.5499999999999998</v>
      </c>
      <c r="G42" s="52">
        <v>1.73</v>
      </c>
      <c r="H42" s="52" t="s">
        <v>111</v>
      </c>
      <c r="I42" s="52" t="s">
        <v>111</v>
      </c>
      <c r="J42" s="254"/>
      <c r="K42" s="261"/>
      <c r="L42" s="255"/>
    </row>
    <row r="43" spans="1:12" ht="35.450000000000003" customHeight="1" x14ac:dyDescent="0.25">
      <c r="A43" s="7">
        <v>40</v>
      </c>
      <c r="B43" s="239"/>
      <c r="C43" s="253"/>
      <c r="D43" s="55" t="s">
        <v>147</v>
      </c>
      <c r="E43" s="57">
        <v>0</v>
      </c>
      <c r="F43" s="57">
        <v>0.62</v>
      </c>
      <c r="G43" s="52">
        <v>2.25</v>
      </c>
      <c r="H43" s="52" t="s">
        <v>111</v>
      </c>
      <c r="I43" s="52" t="s">
        <v>111</v>
      </c>
      <c r="J43" s="254"/>
      <c r="K43" s="261"/>
      <c r="L43" s="255"/>
    </row>
    <row r="44" spans="1:12" ht="35.450000000000003" customHeight="1" x14ac:dyDescent="0.25">
      <c r="A44" s="7">
        <v>40</v>
      </c>
      <c r="B44" s="239"/>
      <c r="C44" s="253"/>
      <c r="D44" s="55" t="s">
        <v>148</v>
      </c>
      <c r="E44" s="57">
        <v>3.33</v>
      </c>
      <c r="F44" s="57">
        <v>3.1</v>
      </c>
      <c r="G44" s="52">
        <v>3.46</v>
      </c>
      <c r="H44" s="52" t="s">
        <v>111</v>
      </c>
      <c r="I44" s="52" t="s">
        <v>111</v>
      </c>
      <c r="J44" s="254"/>
      <c r="K44" s="261"/>
      <c r="L44" s="255"/>
    </row>
    <row r="45" spans="1:12" ht="35.450000000000003" customHeight="1" x14ac:dyDescent="0.25">
      <c r="A45" s="7">
        <v>39</v>
      </c>
      <c r="B45" s="239"/>
      <c r="C45" s="239" t="s">
        <v>65</v>
      </c>
      <c r="D45" s="8" t="s">
        <v>66</v>
      </c>
      <c r="E45" s="57">
        <v>7369221.0899999999</v>
      </c>
      <c r="F45" s="16">
        <v>6122473</v>
      </c>
      <c r="G45" s="13">
        <v>5575831.54</v>
      </c>
      <c r="H45" s="13">
        <v>6102473</v>
      </c>
      <c r="I45" s="13">
        <v>6468468.3499999996</v>
      </c>
      <c r="J45" s="241" t="s">
        <v>161</v>
      </c>
      <c r="K45" s="246">
        <v>7</v>
      </c>
      <c r="L45" s="263" t="s">
        <v>111</v>
      </c>
    </row>
    <row r="46" spans="1:12" ht="35.450000000000003" customHeight="1" x14ac:dyDescent="0.25">
      <c r="A46" s="7">
        <v>40</v>
      </c>
      <c r="B46" s="239"/>
      <c r="C46" s="239"/>
      <c r="D46" s="8" t="s">
        <v>68</v>
      </c>
      <c r="E46" s="57">
        <v>10366950.15</v>
      </c>
      <c r="F46" s="16">
        <v>12475046.460000001</v>
      </c>
      <c r="G46" s="13">
        <v>8249952.9900000002</v>
      </c>
      <c r="H46" s="13">
        <v>7734483</v>
      </c>
      <c r="I46" s="13">
        <v>10430179.83</v>
      </c>
      <c r="J46" s="241"/>
      <c r="K46" s="246"/>
      <c r="L46" s="263"/>
    </row>
    <row r="47" spans="1:12" ht="30" x14ac:dyDescent="0.25">
      <c r="A47" s="7">
        <v>41</v>
      </c>
      <c r="B47" s="239"/>
      <c r="C47" s="239" t="s">
        <v>69</v>
      </c>
      <c r="D47" s="8" t="s">
        <v>70</v>
      </c>
      <c r="E47" s="54">
        <v>1</v>
      </c>
      <c r="F47" s="18">
        <v>1</v>
      </c>
      <c r="G47" s="28">
        <v>1</v>
      </c>
      <c r="H47" s="28">
        <v>1</v>
      </c>
      <c r="I47" s="28">
        <v>1</v>
      </c>
      <c r="J47" s="241" t="s">
        <v>182</v>
      </c>
      <c r="K47" s="267" t="s">
        <v>150</v>
      </c>
      <c r="L47" s="262" t="s">
        <v>183</v>
      </c>
    </row>
    <row r="48" spans="1:12" ht="30" x14ac:dyDescent="0.25">
      <c r="A48" s="7">
        <v>42</v>
      </c>
      <c r="B48" s="239"/>
      <c r="C48" s="239"/>
      <c r="D48" s="8" t="s">
        <v>72</v>
      </c>
      <c r="E48" s="97">
        <v>1</v>
      </c>
      <c r="F48" s="28">
        <v>1</v>
      </c>
      <c r="G48" s="28">
        <v>1</v>
      </c>
      <c r="H48" s="28">
        <v>1</v>
      </c>
      <c r="I48" s="28">
        <v>1</v>
      </c>
      <c r="J48" s="241"/>
      <c r="K48" s="246"/>
      <c r="L48" s="263"/>
    </row>
    <row r="49" spans="1:16" ht="99" customHeight="1" x14ac:dyDescent="0.25">
      <c r="A49" s="7">
        <v>43</v>
      </c>
      <c r="B49" s="239"/>
      <c r="C49" s="27" t="s">
        <v>73</v>
      </c>
      <c r="D49" s="29" t="s">
        <v>74</v>
      </c>
      <c r="E49" s="66">
        <v>2464480.69</v>
      </c>
      <c r="F49" s="30">
        <v>4430000</v>
      </c>
      <c r="G49" s="30">
        <v>5499931.5599999996</v>
      </c>
      <c r="H49" s="30">
        <v>5328965</v>
      </c>
      <c r="I49" s="30">
        <v>4590000</v>
      </c>
      <c r="J49" s="114" t="s">
        <v>111</v>
      </c>
      <c r="K49" s="39" t="s">
        <v>111</v>
      </c>
      <c r="L49" s="116">
        <v>5</v>
      </c>
      <c r="M49" s="31"/>
    </row>
    <row r="50" spans="1:16" ht="15" customHeight="1" x14ac:dyDescent="0.25">
      <c r="A50" s="7">
        <v>44</v>
      </c>
      <c r="B50" s="239" t="s">
        <v>76</v>
      </c>
      <c r="C50" s="241" t="s">
        <v>77</v>
      </c>
      <c r="D50" s="8" t="s">
        <v>78</v>
      </c>
      <c r="E50" s="55">
        <v>154</v>
      </c>
      <c r="F50" s="8">
        <v>56</v>
      </c>
      <c r="G50" s="11">
        <v>102</v>
      </c>
      <c r="H50" s="11">
        <v>96</v>
      </c>
      <c r="I50" s="11">
        <v>97</v>
      </c>
      <c r="J50" s="241" t="s">
        <v>161</v>
      </c>
      <c r="K50" s="267" t="s">
        <v>162</v>
      </c>
      <c r="L50" s="262" t="s">
        <v>181</v>
      </c>
    </row>
    <row r="51" spans="1:16" x14ac:dyDescent="0.25">
      <c r="A51" s="7">
        <v>45</v>
      </c>
      <c r="B51" s="239"/>
      <c r="C51" s="241"/>
      <c r="D51" s="8" t="s">
        <v>80</v>
      </c>
      <c r="E51" s="51">
        <v>1135</v>
      </c>
      <c r="F51" s="11">
        <v>818</v>
      </c>
      <c r="G51" s="11">
        <v>2109</v>
      </c>
      <c r="H51" s="11">
        <v>1785</v>
      </c>
      <c r="I51" s="11">
        <v>2718</v>
      </c>
      <c r="J51" s="241"/>
      <c r="K51" s="246"/>
      <c r="L51" s="263"/>
      <c r="N51" s="14"/>
      <c r="O51" s="14"/>
      <c r="P51" s="14"/>
    </row>
    <row r="52" spans="1:16" x14ac:dyDescent="0.25">
      <c r="A52" s="7">
        <v>46</v>
      </c>
      <c r="B52" s="239"/>
      <c r="C52" s="241"/>
      <c r="D52" s="8" t="s">
        <v>81</v>
      </c>
      <c r="E52" s="55">
        <v>11</v>
      </c>
      <c r="F52" s="8">
        <v>8</v>
      </c>
      <c r="G52" s="11">
        <v>27</v>
      </c>
      <c r="H52" s="11">
        <v>16</v>
      </c>
      <c r="I52" s="11">
        <v>53</v>
      </c>
      <c r="J52" s="241"/>
      <c r="K52" s="246"/>
      <c r="L52" s="263"/>
      <c r="N52" s="14"/>
      <c r="O52" s="14"/>
      <c r="P52" s="14"/>
    </row>
    <row r="53" spans="1:16" ht="17.25" x14ac:dyDescent="0.25">
      <c r="A53" s="7">
        <v>47</v>
      </c>
      <c r="B53" s="239"/>
      <c r="C53" s="241"/>
      <c r="D53" s="73" t="s">
        <v>120</v>
      </c>
      <c r="E53" s="74">
        <v>68</v>
      </c>
      <c r="F53" s="50" t="s">
        <v>113</v>
      </c>
      <c r="G53" s="11">
        <v>141</v>
      </c>
      <c r="H53" s="11">
        <v>105</v>
      </c>
      <c r="I53" s="11">
        <v>53</v>
      </c>
      <c r="J53" s="241"/>
      <c r="K53" s="246"/>
      <c r="L53" s="263"/>
    </row>
    <row r="54" spans="1:16" x14ac:dyDescent="0.25">
      <c r="A54" s="7">
        <v>48</v>
      </c>
      <c r="B54" s="239"/>
      <c r="C54" s="241"/>
      <c r="D54" s="8" t="s">
        <v>82</v>
      </c>
      <c r="E54" s="51">
        <v>6676</v>
      </c>
      <c r="F54" s="9">
        <v>2546</v>
      </c>
      <c r="G54" s="9">
        <v>7509</v>
      </c>
      <c r="H54" s="9">
        <v>5323</v>
      </c>
      <c r="I54" s="9">
        <v>9524</v>
      </c>
      <c r="J54" s="241"/>
      <c r="K54" s="246"/>
      <c r="L54" s="263"/>
    </row>
    <row r="55" spans="1:16" ht="24.75" customHeight="1" x14ac:dyDescent="0.25">
      <c r="A55" s="7">
        <v>49</v>
      </c>
      <c r="B55" s="239"/>
      <c r="C55" s="241" t="s">
        <v>108</v>
      </c>
      <c r="D55" s="8" t="s">
        <v>109</v>
      </c>
      <c r="E55" s="67">
        <v>8274.14</v>
      </c>
      <c r="F55" s="47">
        <v>4500.18</v>
      </c>
      <c r="G55" s="9" t="s">
        <v>111</v>
      </c>
      <c r="H55" s="9" t="s">
        <v>111</v>
      </c>
      <c r="I55" s="9" t="s">
        <v>111</v>
      </c>
      <c r="J55" s="241" t="s">
        <v>161</v>
      </c>
      <c r="K55" s="267" t="s">
        <v>180</v>
      </c>
      <c r="L55" s="264" t="s">
        <v>178</v>
      </c>
    </row>
    <row r="56" spans="1:16" ht="24.75" customHeight="1" x14ac:dyDescent="0.25">
      <c r="A56" s="7">
        <v>50</v>
      </c>
      <c r="B56" s="239"/>
      <c r="C56" s="241"/>
      <c r="D56" s="8" t="s">
        <v>110</v>
      </c>
      <c r="E56" s="68">
        <v>156795.60999999999</v>
      </c>
      <c r="F56" s="48">
        <v>79113.59</v>
      </c>
      <c r="G56" s="9" t="s">
        <v>111</v>
      </c>
      <c r="H56" s="9" t="s">
        <v>111</v>
      </c>
      <c r="I56" s="9" t="s">
        <v>111</v>
      </c>
      <c r="J56" s="241"/>
      <c r="K56" s="246"/>
      <c r="L56" s="264"/>
    </row>
    <row r="57" spans="1:16" ht="39" customHeight="1" x14ac:dyDescent="0.25">
      <c r="A57" s="7">
        <v>51</v>
      </c>
      <c r="B57" s="239"/>
      <c r="C57" s="27" t="s">
        <v>83</v>
      </c>
      <c r="D57" s="29" t="s">
        <v>84</v>
      </c>
      <c r="E57" s="72">
        <v>131.09</v>
      </c>
      <c r="F57" s="29">
        <v>121.081</v>
      </c>
      <c r="G57" s="30">
        <v>138.63</v>
      </c>
      <c r="H57" s="30">
        <v>147.44</v>
      </c>
      <c r="I57" s="30">
        <v>126.78</v>
      </c>
      <c r="J57" s="20" t="s">
        <v>161</v>
      </c>
      <c r="K57" s="41" t="s">
        <v>111</v>
      </c>
      <c r="L57" s="117" t="s">
        <v>178</v>
      </c>
      <c r="N57" s="14"/>
      <c r="O57" s="14"/>
      <c r="P57" s="14"/>
    </row>
    <row r="58" spans="1:16" ht="20.25" customHeight="1" x14ac:dyDescent="0.25">
      <c r="A58" s="7">
        <v>52</v>
      </c>
      <c r="B58" s="239"/>
      <c r="C58" s="239" t="s">
        <v>86</v>
      </c>
      <c r="D58" s="32" t="s">
        <v>87</v>
      </c>
      <c r="E58" s="69">
        <v>604958.53</v>
      </c>
      <c r="F58" s="49">
        <v>581884</v>
      </c>
      <c r="G58" s="11">
        <v>390696</v>
      </c>
      <c r="H58" s="11" t="s">
        <v>112</v>
      </c>
      <c r="I58" s="11">
        <v>358534</v>
      </c>
      <c r="J58" s="241" t="s">
        <v>161</v>
      </c>
      <c r="K58" s="267" t="s">
        <v>179</v>
      </c>
      <c r="L58" s="262" t="s">
        <v>178</v>
      </c>
      <c r="M58" s="14"/>
    </row>
    <row r="59" spans="1:16" ht="20.25" customHeight="1" x14ac:dyDescent="0.25">
      <c r="A59" s="7">
        <v>53</v>
      </c>
      <c r="B59" s="239"/>
      <c r="C59" s="239"/>
      <c r="D59" s="8" t="s">
        <v>106</v>
      </c>
      <c r="E59" s="70">
        <v>8654.5499999999993</v>
      </c>
      <c r="F59" s="13">
        <v>5674.63</v>
      </c>
      <c r="G59" s="13">
        <v>2948.18</v>
      </c>
      <c r="H59" s="13">
        <v>2664.15</v>
      </c>
      <c r="I59" s="13">
        <v>46817.88</v>
      </c>
      <c r="J59" s="241"/>
      <c r="K59" s="246"/>
      <c r="L59" s="263"/>
    </row>
    <row r="60" spans="1:16" ht="20.25" customHeight="1" x14ac:dyDescent="0.25">
      <c r="A60" s="7">
        <v>54</v>
      </c>
      <c r="B60" s="240"/>
      <c r="C60" s="240"/>
      <c r="D60" s="33" t="s">
        <v>88</v>
      </c>
      <c r="E60" s="71">
        <f>8.94*1000</f>
        <v>8940</v>
      </c>
      <c r="F60" s="34">
        <v>12840.92</v>
      </c>
      <c r="G60" s="34">
        <v>3078.72</v>
      </c>
      <c r="H60" s="34" t="s">
        <v>89</v>
      </c>
      <c r="I60" s="34">
        <v>5422.3990000000003</v>
      </c>
      <c r="J60" s="265"/>
      <c r="K60" s="268"/>
      <c r="L60" s="266"/>
    </row>
    <row r="61" spans="1:16" ht="17.25" x14ac:dyDescent="0.25">
      <c r="B61" s="27" t="s">
        <v>90</v>
      </c>
      <c r="C61" s="35" t="s">
        <v>151</v>
      </c>
      <c r="I61" s="11"/>
      <c r="J61" s="100"/>
      <c r="K61" s="100"/>
      <c r="L61" s="118"/>
    </row>
    <row r="62" spans="1:16" ht="17.25" x14ac:dyDescent="0.25">
      <c r="C62" s="35" t="s">
        <v>185</v>
      </c>
      <c r="G62" s="35">
        <v>1</v>
      </c>
      <c r="H62" s="35" t="s">
        <v>165</v>
      </c>
      <c r="I62" s="11"/>
      <c r="J62" s="100"/>
      <c r="K62" s="100"/>
      <c r="L62" s="118"/>
    </row>
    <row r="63" spans="1:16" x14ac:dyDescent="0.25">
      <c r="C63" s="35" t="s">
        <v>159</v>
      </c>
      <c r="G63" s="35">
        <v>2</v>
      </c>
      <c r="H63" s="35" t="s">
        <v>166</v>
      </c>
      <c r="I63" s="11"/>
      <c r="J63" s="100"/>
      <c r="K63" s="100"/>
      <c r="L63" s="118"/>
    </row>
    <row r="64" spans="1:16" ht="17.25" x14ac:dyDescent="0.25">
      <c r="C64" s="35" t="s">
        <v>93</v>
      </c>
      <c r="G64" s="35">
        <v>3</v>
      </c>
      <c r="H64" s="35" t="s">
        <v>167</v>
      </c>
      <c r="I64" s="11"/>
      <c r="J64" s="100"/>
      <c r="K64" s="100"/>
      <c r="L64" s="118"/>
    </row>
    <row r="65" spans="3:12" ht="17.25" x14ac:dyDescent="0.25">
      <c r="C65" s="35" t="s">
        <v>94</v>
      </c>
      <c r="G65" s="35">
        <v>4</v>
      </c>
      <c r="H65" s="35" t="s">
        <v>168</v>
      </c>
      <c r="I65" s="11"/>
      <c r="J65" s="100"/>
      <c r="K65" s="100"/>
      <c r="L65" s="118"/>
    </row>
    <row r="66" spans="3:12" ht="17.25" x14ac:dyDescent="0.25">
      <c r="C66" s="35" t="s">
        <v>95</v>
      </c>
      <c r="G66" s="35">
        <v>5</v>
      </c>
      <c r="H66" s="35" t="s">
        <v>169</v>
      </c>
      <c r="I66" s="11"/>
      <c r="J66" s="100"/>
      <c r="K66" s="100"/>
      <c r="L66" s="118"/>
    </row>
    <row r="67" spans="3:12" ht="17.25" customHeight="1" x14ac:dyDescent="0.25">
      <c r="C67" s="247" t="s">
        <v>116</v>
      </c>
      <c r="D67" s="247"/>
      <c r="E67" s="247"/>
      <c r="F67" s="247"/>
      <c r="G67" s="35">
        <v>6</v>
      </c>
      <c r="H67" s="35" t="s">
        <v>170</v>
      </c>
      <c r="I67" s="11"/>
      <c r="J67" s="100"/>
      <c r="K67" s="100"/>
      <c r="L67" s="118"/>
    </row>
    <row r="68" spans="3:12" ht="36" customHeight="1" x14ac:dyDescent="0.25">
      <c r="C68" s="247"/>
      <c r="D68" s="247"/>
      <c r="E68" s="247"/>
      <c r="F68" s="247"/>
      <c r="I68" s="11"/>
      <c r="J68" s="100"/>
      <c r="K68" s="100"/>
      <c r="L68" s="118"/>
    </row>
    <row r="69" spans="3:12" ht="17.25" x14ac:dyDescent="0.25">
      <c r="C69" s="35" t="s">
        <v>117</v>
      </c>
      <c r="I69" s="11"/>
      <c r="J69" s="100"/>
      <c r="K69" s="100"/>
      <c r="L69" s="118"/>
    </row>
    <row r="70" spans="3:12" ht="17.25" x14ac:dyDescent="0.25">
      <c r="C70" s="35" t="s">
        <v>118</v>
      </c>
      <c r="I70" s="11"/>
      <c r="J70" s="100"/>
      <c r="K70" s="100"/>
      <c r="L70" s="118"/>
    </row>
    <row r="76" spans="3:12" x14ac:dyDescent="0.25">
      <c r="D76"/>
      <c r="E76"/>
      <c r="F76"/>
    </row>
  </sheetData>
  <mergeCells count="50">
    <mergeCell ref="L16:L19"/>
    <mergeCell ref="A1:L1"/>
    <mergeCell ref="B3:B15"/>
    <mergeCell ref="C3:C9"/>
    <mergeCell ref="C10:C15"/>
    <mergeCell ref="J10:J15"/>
    <mergeCell ref="L10:L15"/>
    <mergeCell ref="B16:B26"/>
    <mergeCell ref="C16:C19"/>
    <mergeCell ref="C20:C25"/>
    <mergeCell ref="J16:J19"/>
    <mergeCell ref="K16:K19"/>
    <mergeCell ref="K10:K15"/>
    <mergeCell ref="B27:B49"/>
    <mergeCell ref="C27:C40"/>
    <mergeCell ref="C45:C46"/>
    <mergeCell ref="J45:J46"/>
    <mergeCell ref="L45:L46"/>
    <mergeCell ref="C47:C48"/>
    <mergeCell ref="J47:J48"/>
    <mergeCell ref="L47:L48"/>
    <mergeCell ref="K47:K48"/>
    <mergeCell ref="B50:B60"/>
    <mergeCell ref="C50:C54"/>
    <mergeCell ref="L50:L54"/>
    <mergeCell ref="C55:C56"/>
    <mergeCell ref="L55:L56"/>
    <mergeCell ref="C58:C60"/>
    <mergeCell ref="J58:J60"/>
    <mergeCell ref="L58:L60"/>
    <mergeCell ref="J50:J54"/>
    <mergeCell ref="K58:K60"/>
    <mergeCell ref="K50:K54"/>
    <mergeCell ref="K55:K56"/>
    <mergeCell ref="C67:F68"/>
    <mergeCell ref="C41:C44"/>
    <mergeCell ref="J41:J44"/>
    <mergeCell ref="L41:L44"/>
    <mergeCell ref="J3:J9"/>
    <mergeCell ref="K3:K9"/>
    <mergeCell ref="L3:L9"/>
    <mergeCell ref="J55:J56"/>
    <mergeCell ref="J27:J40"/>
    <mergeCell ref="L27:L40"/>
    <mergeCell ref="K27:K40"/>
    <mergeCell ref="J20:J25"/>
    <mergeCell ref="K20:K25"/>
    <mergeCell ref="L20:L25"/>
    <mergeCell ref="K41:K44"/>
    <mergeCell ref="K45:K46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A76EA-650A-4FC4-89B0-730E464DE518}">
  <dimension ref="A1:S73"/>
  <sheetViews>
    <sheetView tabSelected="1" zoomScale="90" zoomScaleNormal="90" zoomScaleSheetLayoutView="80" workbookViewId="0">
      <pane ySplit="2" topLeftCell="A43" activePane="bottomLeft" state="frozen"/>
      <selection pane="bottomLeft" activeCell="D54" sqref="D54"/>
    </sheetView>
  </sheetViews>
  <sheetFormatPr defaultRowHeight="15" x14ac:dyDescent="0.25"/>
  <cols>
    <col min="1" max="1" width="5.28515625" style="17" customWidth="1"/>
    <col min="2" max="2" width="12.85546875" style="27" bestFit="1" customWidth="1"/>
    <col min="3" max="3" width="24" style="27" customWidth="1"/>
    <col min="4" max="4" width="66.5703125" style="8" customWidth="1"/>
    <col min="5" max="8" width="18.140625" style="8" bestFit="1" customWidth="1"/>
    <col min="9" max="9" width="17.140625" style="36" customWidth="1"/>
    <col min="10" max="10" width="17.85546875" style="36" customWidth="1"/>
    <col min="11" max="11" width="18.140625" style="36" customWidth="1"/>
    <col min="12" max="12" width="12" style="101" bestFit="1" customWidth="1"/>
    <col min="13" max="13" width="9.140625" style="101" customWidth="1"/>
    <col min="14" max="14" width="18.7109375" style="35" bestFit="1" customWidth="1"/>
    <col min="15" max="15" width="8.140625" customWidth="1"/>
    <col min="16" max="16" width="6.7109375" customWidth="1"/>
  </cols>
  <sheetData>
    <row r="1" spans="1:19" x14ac:dyDescent="0.25">
      <c r="A1" s="277" t="s">
        <v>193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9" ht="17.25" x14ac:dyDescent="0.25">
      <c r="A2" s="123" t="s">
        <v>0</v>
      </c>
      <c r="B2" s="122" t="s">
        <v>1</v>
      </c>
      <c r="C2" s="122" t="s">
        <v>2</v>
      </c>
      <c r="D2" s="124" t="s">
        <v>3</v>
      </c>
      <c r="E2" s="125">
        <v>2023</v>
      </c>
      <c r="F2" s="125">
        <v>2022</v>
      </c>
      <c r="G2" s="125">
        <v>2021</v>
      </c>
      <c r="H2" s="125">
        <v>2020</v>
      </c>
      <c r="I2" s="125">
        <v>2019</v>
      </c>
      <c r="J2" s="125">
        <v>2018</v>
      </c>
      <c r="K2" s="125">
        <v>2017</v>
      </c>
      <c r="L2" s="122" t="s">
        <v>115</v>
      </c>
      <c r="M2" s="122" t="s">
        <v>114</v>
      </c>
      <c r="N2" s="126" t="s">
        <v>160</v>
      </c>
    </row>
    <row r="3" spans="1:19" x14ac:dyDescent="0.25">
      <c r="A3" s="127">
        <v>1</v>
      </c>
      <c r="B3" s="273" t="s">
        <v>4</v>
      </c>
      <c r="C3" s="273" t="s">
        <v>5</v>
      </c>
      <c r="D3" s="128" t="s">
        <v>6</v>
      </c>
      <c r="E3" s="129">
        <v>13</v>
      </c>
      <c r="F3" s="130">
        <v>10</v>
      </c>
      <c r="G3" s="131">
        <v>10</v>
      </c>
      <c r="H3" s="132">
        <v>10</v>
      </c>
      <c r="I3" s="132">
        <v>10</v>
      </c>
      <c r="J3" s="132">
        <v>10</v>
      </c>
      <c r="K3" s="132">
        <v>10</v>
      </c>
      <c r="L3" s="270" t="s">
        <v>111</v>
      </c>
      <c r="M3" s="269" t="s">
        <v>111</v>
      </c>
      <c r="N3" s="269">
        <v>1</v>
      </c>
      <c r="S3" s="10"/>
    </row>
    <row r="4" spans="1:19" x14ac:dyDescent="0.25">
      <c r="A4" s="127">
        <v>2</v>
      </c>
      <c r="B4" s="273"/>
      <c r="C4" s="273"/>
      <c r="D4" s="128" t="s">
        <v>7</v>
      </c>
      <c r="E4" s="129">
        <v>11</v>
      </c>
      <c r="F4" s="130">
        <v>14</v>
      </c>
      <c r="G4" s="131">
        <v>11</v>
      </c>
      <c r="H4" s="130">
        <v>10</v>
      </c>
      <c r="I4" s="130">
        <v>10</v>
      </c>
      <c r="J4" s="130">
        <v>6</v>
      </c>
      <c r="K4" s="130">
        <v>5</v>
      </c>
      <c r="L4" s="270"/>
      <c r="M4" s="269"/>
      <c r="N4" s="269"/>
      <c r="S4" s="10"/>
    </row>
    <row r="5" spans="1:19" x14ac:dyDescent="0.25">
      <c r="A5" s="127">
        <v>3</v>
      </c>
      <c r="B5" s="273"/>
      <c r="C5" s="273"/>
      <c r="D5" s="128" t="s">
        <v>8</v>
      </c>
      <c r="E5" s="129">
        <v>19</v>
      </c>
      <c r="F5" s="130">
        <v>19</v>
      </c>
      <c r="G5" s="131">
        <v>19</v>
      </c>
      <c r="H5" s="130">
        <v>19</v>
      </c>
      <c r="I5" s="130">
        <v>19</v>
      </c>
      <c r="J5" s="130">
        <v>20</v>
      </c>
      <c r="K5" s="130">
        <v>19</v>
      </c>
      <c r="L5" s="270"/>
      <c r="M5" s="269"/>
      <c r="N5" s="269"/>
      <c r="S5" s="10"/>
    </row>
    <row r="6" spans="1:19" x14ac:dyDescent="0.25">
      <c r="A6" s="127">
        <v>4</v>
      </c>
      <c r="B6" s="273"/>
      <c r="C6" s="273"/>
      <c r="D6" s="128" t="s">
        <v>9</v>
      </c>
      <c r="E6" s="129">
        <v>110</v>
      </c>
      <c r="F6" s="130">
        <v>108</v>
      </c>
      <c r="G6" s="131">
        <v>100</v>
      </c>
      <c r="H6" s="130">
        <v>98</v>
      </c>
      <c r="I6" s="130">
        <v>97</v>
      </c>
      <c r="J6" s="132">
        <v>41</v>
      </c>
      <c r="K6" s="132">
        <v>41</v>
      </c>
      <c r="L6" s="270"/>
      <c r="M6" s="269"/>
      <c r="N6" s="269"/>
      <c r="S6" s="12"/>
    </row>
    <row r="7" spans="1:19" x14ac:dyDescent="0.25">
      <c r="A7" s="127">
        <v>5</v>
      </c>
      <c r="B7" s="273"/>
      <c r="C7" s="273"/>
      <c r="D7" s="128" t="s">
        <v>10</v>
      </c>
      <c r="E7" s="132">
        <v>22741</v>
      </c>
      <c r="F7" s="131">
        <v>22741</v>
      </c>
      <c r="G7" s="131">
        <v>22741</v>
      </c>
      <c r="H7" s="130">
        <v>22981</v>
      </c>
      <c r="I7" s="130">
        <v>9410</v>
      </c>
      <c r="J7" s="130">
        <v>7300</v>
      </c>
      <c r="K7" s="130">
        <v>7300</v>
      </c>
      <c r="L7" s="270"/>
      <c r="M7" s="269"/>
      <c r="N7" s="269"/>
      <c r="S7" s="12"/>
    </row>
    <row r="8" spans="1:19" x14ac:dyDescent="0.25">
      <c r="A8" s="127">
        <v>6</v>
      </c>
      <c r="B8" s="273"/>
      <c r="C8" s="273"/>
      <c r="D8" s="128" t="s">
        <v>11</v>
      </c>
      <c r="E8" s="129">
        <v>99.85</v>
      </c>
      <c r="F8" s="130">
        <v>99.95</v>
      </c>
      <c r="G8" s="135">
        <v>99.86</v>
      </c>
      <c r="H8" s="136">
        <v>99.88</v>
      </c>
      <c r="I8" s="136">
        <v>99.9</v>
      </c>
      <c r="J8" s="136">
        <v>99.94</v>
      </c>
      <c r="K8" s="136">
        <v>99.97</v>
      </c>
      <c r="L8" s="270"/>
      <c r="M8" s="269"/>
      <c r="N8" s="269"/>
    </row>
    <row r="9" spans="1:19" x14ac:dyDescent="0.25">
      <c r="A9" s="127">
        <v>7</v>
      </c>
      <c r="B9" s="273"/>
      <c r="C9" s="273"/>
      <c r="D9" s="128" t="s">
        <v>12</v>
      </c>
      <c r="E9" s="132">
        <v>15155</v>
      </c>
      <c r="F9" s="130">
        <v>15310</v>
      </c>
      <c r="G9" s="131">
        <v>14014</v>
      </c>
      <c r="H9" s="130">
        <v>13576</v>
      </c>
      <c r="I9" s="130">
        <v>13576</v>
      </c>
      <c r="J9" s="132">
        <v>12134</v>
      </c>
      <c r="K9" s="132">
        <v>11972</v>
      </c>
      <c r="L9" s="270"/>
      <c r="M9" s="269"/>
      <c r="N9" s="269"/>
      <c r="Q9" s="14"/>
    </row>
    <row r="10" spans="1:19" x14ac:dyDescent="0.25">
      <c r="A10" s="127">
        <v>8</v>
      </c>
      <c r="B10" s="273"/>
      <c r="C10" s="278" t="s">
        <v>13</v>
      </c>
      <c r="D10" s="128" t="s">
        <v>14</v>
      </c>
      <c r="E10" s="132" t="s">
        <v>195</v>
      </c>
      <c r="F10" s="130" t="s">
        <v>186</v>
      </c>
      <c r="G10" s="131" t="s">
        <v>121</v>
      </c>
      <c r="H10" s="130" t="s">
        <v>101</v>
      </c>
      <c r="I10" s="130" t="s">
        <v>15</v>
      </c>
      <c r="J10" s="130" t="s">
        <v>16</v>
      </c>
      <c r="K10" s="137" t="s">
        <v>17</v>
      </c>
      <c r="L10" s="270" t="s">
        <v>111</v>
      </c>
      <c r="M10" s="270">
        <v>8</v>
      </c>
      <c r="N10" s="272" t="s">
        <v>111</v>
      </c>
    </row>
    <row r="11" spans="1:19" x14ac:dyDescent="0.25">
      <c r="A11" s="127">
        <v>9</v>
      </c>
      <c r="B11" s="273"/>
      <c r="C11" s="278"/>
      <c r="D11" s="128" t="s">
        <v>18</v>
      </c>
      <c r="E11" s="132" t="s">
        <v>194</v>
      </c>
      <c r="F11" s="130" t="s">
        <v>187</v>
      </c>
      <c r="G11" s="131" t="s">
        <v>122</v>
      </c>
      <c r="H11" s="130" t="s">
        <v>102</v>
      </c>
      <c r="I11" s="130" t="s">
        <v>19</v>
      </c>
      <c r="J11" s="130" t="s">
        <v>20</v>
      </c>
      <c r="K11" s="130" t="s">
        <v>21</v>
      </c>
      <c r="L11" s="270"/>
      <c r="M11" s="269"/>
      <c r="N11" s="272"/>
    </row>
    <row r="12" spans="1:19" x14ac:dyDescent="0.25">
      <c r="A12" s="127">
        <v>10</v>
      </c>
      <c r="B12" s="273"/>
      <c r="C12" s="278"/>
      <c r="D12" s="128" t="s">
        <v>22</v>
      </c>
      <c r="E12" s="129" t="s">
        <v>196</v>
      </c>
      <c r="F12" s="130" t="s">
        <v>188</v>
      </c>
      <c r="G12" s="131" t="s">
        <v>123</v>
      </c>
      <c r="H12" s="130" t="s">
        <v>103</v>
      </c>
      <c r="I12" s="130" t="s">
        <v>97</v>
      </c>
      <c r="J12" s="130" t="s">
        <v>23</v>
      </c>
      <c r="K12" s="130" t="s">
        <v>24</v>
      </c>
      <c r="L12" s="270"/>
      <c r="M12" s="269"/>
      <c r="N12" s="272"/>
    </row>
    <row r="13" spans="1:19" x14ac:dyDescent="0.25">
      <c r="A13" s="127">
        <v>11</v>
      </c>
      <c r="B13" s="273"/>
      <c r="C13" s="278"/>
      <c r="D13" s="128" t="s">
        <v>25</v>
      </c>
      <c r="E13" s="139" t="s">
        <v>197</v>
      </c>
      <c r="F13" s="130" t="s">
        <v>189</v>
      </c>
      <c r="G13" s="131" t="s">
        <v>124</v>
      </c>
      <c r="H13" s="130" t="s">
        <v>104</v>
      </c>
      <c r="I13" s="130" t="s">
        <v>98</v>
      </c>
      <c r="J13" s="130" t="s">
        <v>26</v>
      </c>
      <c r="K13" s="130" t="s">
        <v>27</v>
      </c>
      <c r="L13" s="270"/>
      <c r="M13" s="269"/>
      <c r="N13" s="272"/>
    </row>
    <row r="14" spans="1:19" x14ac:dyDescent="0.25">
      <c r="A14" s="127">
        <v>12</v>
      </c>
      <c r="B14" s="273"/>
      <c r="C14" s="278"/>
      <c r="D14" s="128" t="s">
        <v>28</v>
      </c>
      <c r="E14" s="129" t="s">
        <v>198</v>
      </c>
      <c r="F14" s="130" t="s">
        <v>190</v>
      </c>
      <c r="G14" s="131" t="s">
        <v>125</v>
      </c>
      <c r="H14" s="130" t="s">
        <v>105</v>
      </c>
      <c r="I14" s="130" t="s">
        <v>29</v>
      </c>
      <c r="J14" s="130" t="s">
        <v>30</v>
      </c>
      <c r="K14" s="130" t="s">
        <v>31</v>
      </c>
      <c r="L14" s="270"/>
      <c r="M14" s="269"/>
      <c r="N14" s="272"/>
    </row>
    <row r="15" spans="1:19" x14ac:dyDescent="0.25">
      <c r="A15" s="127">
        <v>13</v>
      </c>
      <c r="B15" s="273"/>
      <c r="C15" s="278"/>
      <c r="D15" s="128" t="s">
        <v>32</v>
      </c>
      <c r="E15" s="129" t="s">
        <v>199</v>
      </c>
      <c r="F15" s="130" t="s">
        <v>191</v>
      </c>
      <c r="G15" s="131" t="s">
        <v>126</v>
      </c>
      <c r="H15" s="130" t="s">
        <v>107</v>
      </c>
      <c r="I15" s="130" t="s">
        <v>33</v>
      </c>
      <c r="J15" s="130" t="s">
        <v>34</v>
      </c>
      <c r="K15" s="130" t="s">
        <v>35</v>
      </c>
      <c r="L15" s="270"/>
      <c r="M15" s="269"/>
      <c r="N15" s="272"/>
    </row>
    <row r="16" spans="1:19" x14ac:dyDescent="0.25">
      <c r="A16" s="127">
        <v>14</v>
      </c>
      <c r="B16" s="270" t="s">
        <v>36</v>
      </c>
      <c r="C16" s="269" t="s">
        <v>37</v>
      </c>
      <c r="D16" s="128" t="s">
        <v>152</v>
      </c>
      <c r="E16" s="140">
        <v>5</v>
      </c>
      <c r="F16" s="128">
        <v>5</v>
      </c>
      <c r="G16" s="141">
        <v>5</v>
      </c>
      <c r="H16" s="128">
        <v>4</v>
      </c>
      <c r="I16" s="128">
        <v>4</v>
      </c>
      <c r="J16" s="128">
        <v>4</v>
      </c>
      <c r="K16" s="128">
        <v>4</v>
      </c>
      <c r="L16" s="270" t="s">
        <v>111</v>
      </c>
      <c r="M16" s="270">
        <v>16</v>
      </c>
      <c r="N16" s="269">
        <v>1</v>
      </c>
    </row>
    <row r="17" spans="1:18" x14ac:dyDescent="0.25">
      <c r="A17" s="127">
        <v>15</v>
      </c>
      <c r="B17" s="270"/>
      <c r="C17" s="269"/>
      <c r="D17" s="128" t="s">
        <v>39</v>
      </c>
      <c r="E17" s="140">
        <v>57</v>
      </c>
      <c r="F17" s="142">
        <v>55</v>
      </c>
      <c r="G17" s="143">
        <f>[1]Planilha1!$F$5</f>
        <v>58.834588181610769</v>
      </c>
      <c r="H17" s="142">
        <f>[1]Planilha1!$F$5</f>
        <v>58.834588181610769</v>
      </c>
      <c r="I17" s="128">
        <v>54</v>
      </c>
      <c r="J17" s="128">
        <v>53</v>
      </c>
      <c r="K17" s="128">
        <v>52</v>
      </c>
      <c r="L17" s="270"/>
      <c r="M17" s="270"/>
      <c r="N17" s="269"/>
    </row>
    <row r="18" spans="1:18" ht="17.25" customHeight="1" x14ac:dyDescent="0.25">
      <c r="A18" s="127">
        <v>16</v>
      </c>
      <c r="B18" s="270"/>
      <c r="C18" s="269"/>
      <c r="D18" s="128" t="s">
        <v>153</v>
      </c>
      <c r="E18" s="144">
        <v>6780040.79</v>
      </c>
      <c r="F18" s="145">
        <v>6778778.6699999999</v>
      </c>
      <c r="G18" s="146">
        <v>6003515.75</v>
      </c>
      <c r="H18" s="147">
        <v>4151735.06</v>
      </c>
      <c r="I18" s="145">
        <v>4203516.57</v>
      </c>
      <c r="J18" s="145">
        <v>4530316.67</v>
      </c>
      <c r="K18" s="145">
        <v>4294494.95</v>
      </c>
      <c r="L18" s="270"/>
      <c r="M18" s="270"/>
      <c r="N18" s="269"/>
    </row>
    <row r="19" spans="1:18" ht="17.25" customHeight="1" x14ac:dyDescent="0.25">
      <c r="A19" s="127">
        <v>17</v>
      </c>
      <c r="B19" s="270"/>
      <c r="C19" s="269"/>
      <c r="D19" s="128" t="s">
        <v>40</v>
      </c>
      <c r="E19" s="140">
        <v>2</v>
      </c>
      <c r="F19" s="145">
        <f>G19</f>
        <v>1</v>
      </c>
      <c r="G19" s="146">
        <f>H19</f>
        <v>1</v>
      </c>
      <c r="H19" s="145">
        <f>I19</f>
        <v>1</v>
      </c>
      <c r="I19" s="145">
        <v>1</v>
      </c>
      <c r="J19" s="145">
        <v>1</v>
      </c>
      <c r="K19" s="145">
        <v>1</v>
      </c>
      <c r="L19" s="270"/>
      <c r="M19" s="270"/>
      <c r="N19" s="269"/>
    </row>
    <row r="20" spans="1:18" ht="17.25" customHeight="1" x14ac:dyDescent="0.25">
      <c r="A20" s="127">
        <v>18</v>
      </c>
      <c r="B20" s="270"/>
      <c r="C20" s="269" t="s">
        <v>41</v>
      </c>
      <c r="D20" s="128" t="s">
        <v>154</v>
      </c>
      <c r="E20" s="140">
        <v>13</v>
      </c>
      <c r="F20" s="128">
        <v>13</v>
      </c>
      <c r="G20" s="141">
        <v>13</v>
      </c>
      <c r="H20" s="128">
        <v>13</v>
      </c>
      <c r="I20" s="128">
        <v>13</v>
      </c>
      <c r="J20" s="128">
        <v>22</v>
      </c>
      <c r="K20" s="128">
        <v>22</v>
      </c>
      <c r="L20" s="270" t="s">
        <v>111</v>
      </c>
      <c r="M20" s="269">
        <v>16</v>
      </c>
      <c r="N20" s="269">
        <v>1</v>
      </c>
    </row>
    <row r="21" spans="1:18" ht="16.5" customHeight="1" x14ac:dyDescent="0.25">
      <c r="A21" s="127">
        <v>19</v>
      </c>
      <c r="B21" s="270"/>
      <c r="C21" s="269"/>
      <c r="D21" s="128" t="s">
        <v>43</v>
      </c>
      <c r="E21" s="140">
        <v>4</v>
      </c>
      <c r="F21" s="128">
        <v>4</v>
      </c>
      <c r="G21" s="141">
        <v>4</v>
      </c>
      <c r="H21" s="128">
        <v>4</v>
      </c>
      <c r="I21" s="128">
        <v>4</v>
      </c>
      <c r="J21" s="128">
        <v>2</v>
      </c>
      <c r="K21" s="128">
        <v>2</v>
      </c>
      <c r="L21" s="270"/>
      <c r="M21" s="269"/>
      <c r="N21" s="269"/>
    </row>
    <row r="22" spans="1:18" ht="17.25" x14ac:dyDescent="0.25">
      <c r="A22" s="127">
        <v>20</v>
      </c>
      <c r="B22" s="270"/>
      <c r="C22" s="269"/>
      <c r="D22" s="128" t="s">
        <v>155</v>
      </c>
      <c r="E22" s="238">
        <v>0.995</v>
      </c>
      <c r="F22" s="148">
        <v>0.98</v>
      </c>
      <c r="G22" s="148">
        <v>0.98</v>
      </c>
      <c r="H22" s="149">
        <v>0.98</v>
      </c>
      <c r="I22" s="150">
        <v>0.98</v>
      </c>
      <c r="J22" s="150">
        <v>0.92</v>
      </c>
      <c r="K22" s="150">
        <v>0.92</v>
      </c>
      <c r="L22" s="270"/>
      <c r="M22" s="269"/>
      <c r="N22" s="269"/>
    </row>
    <row r="23" spans="1:18" ht="17.25" x14ac:dyDescent="0.25">
      <c r="A23" s="127">
        <v>21</v>
      </c>
      <c r="B23" s="270"/>
      <c r="C23" s="269"/>
      <c r="D23" s="128" t="s">
        <v>156</v>
      </c>
      <c r="E23" s="140">
        <v>60</v>
      </c>
      <c r="F23" s="142">
        <v>60</v>
      </c>
      <c r="G23" s="143">
        <f>[1]Planilha1!$F$7</f>
        <v>63.761122518822724</v>
      </c>
      <c r="H23" s="142">
        <f>[1]Planilha1!$F$7</f>
        <v>63.761122518822724</v>
      </c>
      <c r="I23" s="128">
        <v>65</v>
      </c>
      <c r="J23" s="128">
        <v>56</v>
      </c>
      <c r="K23" s="128">
        <v>56</v>
      </c>
      <c r="L23" s="270"/>
      <c r="M23" s="269"/>
      <c r="N23" s="269"/>
    </row>
    <row r="24" spans="1:18" ht="15.75" customHeight="1" x14ac:dyDescent="0.25">
      <c r="A24" s="127">
        <v>22</v>
      </c>
      <c r="B24" s="270"/>
      <c r="C24" s="269"/>
      <c r="D24" s="151" t="s">
        <v>204</v>
      </c>
      <c r="E24" s="152">
        <v>2571284.67</v>
      </c>
      <c r="F24" s="153">
        <v>3012724</v>
      </c>
      <c r="G24" s="154">
        <v>2397959.1</v>
      </c>
      <c r="H24" s="155">
        <v>2092434.67</v>
      </c>
      <c r="I24" s="156">
        <v>2178932.7000000002</v>
      </c>
      <c r="J24" s="156">
        <v>2709283.45</v>
      </c>
      <c r="K24" s="156">
        <v>2619918</v>
      </c>
      <c r="L24" s="270"/>
      <c r="M24" s="269"/>
      <c r="N24" s="269"/>
    </row>
    <row r="25" spans="1:18" ht="15.75" customHeight="1" x14ac:dyDescent="0.25">
      <c r="A25" s="127">
        <v>23</v>
      </c>
      <c r="B25" s="270"/>
      <c r="C25" s="269"/>
      <c r="D25" s="128" t="s">
        <v>40</v>
      </c>
      <c r="E25" s="140">
        <v>2</v>
      </c>
      <c r="F25" s="128">
        <v>2</v>
      </c>
      <c r="G25" s="141">
        <v>2</v>
      </c>
      <c r="H25" s="128">
        <v>2</v>
      </c>
      <c r="I25" s="128">
        <v>2</v>
      </c>
      <c r="J25" s="128">
        <v>2</v>
      </c>
      <c r="K25" s="128">
        <v>2</v>
      </c>
      <c r="L25" s="270"/>
      <c r="M25" s="269"/>
      <c r="N25" s="269"/>
    </row>
    <row r="26" spans="1:18" s="101" customFormat="1" ht="44.45" customHeight="1" x14ac:dyDescent="0.25">
      <c r="A26" s="134">
        <v>24</v>
      </c>
      <c r="B26" s="270"/>
      <c r="C26" s="133" t="s">
        <v>46</v>
      </c>
      <c r="D26" s="157" t="s">
        <v>157</v>
      </c>
      <c r="E26" s="158">
        <v>44</v>
      </c>
      <c r="F26" s="159">
        <v>36</v>
      </c>
      <c r="G26" s="160">
        <v>32</v>
      </c>
      <c r="H26" s="161">
        <v>5</v>
      </c>
      <c r="I26" s="161">
        <v>10</v>
      </c>
      <c r="J26" s="161">
        <v>0</v>
      </c>
      <c r="K26" s="161">
        <v>3</v>
      </c>
      <c r="L26" s="133" t="s">
        <v>184</v>
      </c>
      <c r="M26" s="134">
        <v>16</v>
      </c>
      <c r="N26" s="138">
        <v>1</v>
      </c>
    </row>
    <row r="27" spans="1:18" ht="15" customHeight="1" x14ac:dyDescent="0.25">
      <c r="A27" s="127">
        <v>25</v>
      </c>
      <c r="B27" s="269" t="s">
        <v>48</v>
      </c>
      <c r="C27" s="273" t="s">
        <v>49</v>
      </c>
      <c r="D27" s="128" t="s">
        <v>50</v>
      </c>
      <c r="E27" s="140">
        <v>875</v>
      </c>
      <c r="F27" s="128">
        <v>755</v>
      </c>
      <c r="G27" s="141">
        <v>706</v>
      </c>
      <c r="H27" s="128">
        <v>678</v>
      </c>
      <c r="I27" s="130">
        <v>594</v>
      </c>
      <c r="J27" s="130">
        <v>587</v>
      </c>
      <c r="K27" s="130">
        <v>503</v>
      </c>
      <c r="L27" s="270" t="s">
        <v>182</v>
      </c>
      <c r="M27" s="269">
        <v>8</v>
      </c>
      <c r="N27" s="269">
        <v>6</v>
      </c>
      <c r="O27" s="14"/>
    </row>
    <row r="28" spans="1:18" x14ac:dyDescent="0.25">
      <c r="A28" s="127">
        <v>26</v>
      </c>
      <c r="B28" s="269"/>
      <c r="C28" s="273"/>
      <c r="D28" s="128" t="s">
        <v>53</v>
      </c>
      <c r="E28" s="140">
        <v>77</v>
      </c>
      <c r="F28" s="128">
        <v>69</v>
      </c>
      <c r="G28" s="141">
        <v>80</v>
      </c>
      <c r="H28" s="128">
        <v>68</v>
      </c>
      <c r="I28" s="130">
        <v>91</v>
      </c>
      <c r="J28" s="130">
        <v>124</v>
      </c>
      <c r="K28" s="130">
        <v>68</v>
      </c>
      <c r="L28" s="270"/>
      <c r="M28" s="269"/>
      <c r="N28" s="269"/>
      <c r="O28" s="14"/>
      <c r="P28" s="14"/>
      <c r="Q28" s="14"/>
      <c r="R28" s="14"/>
    </row>
    <row r="29" spans="1:18" x14ac:dyDescent="0.25">
      <c r="A29" s="127">
        <v>27</v>
      </c>
      <c r="B29" s="269"/>
      <c r="C29" s="273"/>
      <c r="D29" s="128" t="s">
        <v>54</v>
      </c>
      <c r="E29" s="162">
        <v>15.14</v>
      </c>
      <c r="F29" s="163">
        <v>0.1132</v>
      </c>
      <c r="G29" s="164">
        <v>0.12540000000000001</v>
      </c>
      <c r="H29" s="163">
        <v>0.15129999999999999</v>
      </c>
      <c r="I29" s="163">
        <v>0.13900000000000001</v>
      </c>
      <c r="J29" s="163">
        <v>9.8799999999999999E-2</v>
      </c>
      <c r="K29" s="163">
        <v>0.10829999999999999</v>
      </c>
      <c r="L29" s="270"/>
      <c r="M29" s="269"/>
      <c r="N29" s="269"/>
      <c r="O29" s="14"/>
      <c r="P29" s="14"/>
      <c r="Q29" s="14"/>
      <c r="R29" s="14"/>
    </row>
    <row r="30" spans="1:18" ht="30" x14ac:dyDescent="0.25">
      <c r="A30" s="127">
        <v>28</v>
      </c>
      <c r="B30" s="269"/>
      <c r="C30" s="273"/>
      <c r="D30" s="128" t="s">
        <v>55</v>
      </c>
      <c r="E30" s="165">
        <v>25.27</v>
      </c>
      <c r="F30" s="166">
        <v>19.72</v>
      </c>
      <c r="G30" s="166">
        <v>19.72</v>
      </c>
      <c r="H30" s="166">
        <v>14.29</v>
      </c>
      <c r="I30" s="167">
        <v>17</v>
      </c>
      <c r="J30" s="167">
        <v>12</v>
      </c>
      <c r="K30" s="167">
        <v>9.52</v>
      </c>
      <c r="L30" s="270"/>
      <c r="M30" s="269"/>
      <c r="N30" s="269"/>
    </row>
    <row r="31" spans="1:18" x14ac:dyDescent="0.25">
      <c r="A31" s="127">
        <v>29</v>
      </c>
      <c r="B31" s="269"/>
      <c r="C31" s="273"/>
      <c r="D31" s="128" t="s">
        <v>56</v>
      </c>
      <c r="E31" s="140">
        <v>8.23</v>
      </c>
      <c r="F31" s="142">
        <v>7.15</v>
      </c>
      <c r="G31" s="168">
        <f>1.7+3.68</f>
        <v>5.38</v>
      </c>
      <c r="H31" s="142">
        <v>1.47</v>
      </c>
      <c r="I31" s="169">
        <v>5</v>
      </c>
      <c r="J31" s="169">
        <v>4</v>
      </c>
      <c r="K31" s="169">
        <v>3.38</v>
      </c>
      <c r="L31" s="270"/>
      <c r="M31" s="269"/>
      <c r="N31" s="269"/>
    </row>
    <row r="32" spans="1:18" x14ac:dyDescent="0.25">
      <c r="A32" s="127">
        <v>30</v>
      </c>
      <c r="B32" s="269"/>
      <c r="C32" s="273"/>
      <c r="D32" s="128" t="s">
        <v>57</v>
      </c>
      <c r="E32" s="140">
        <v>37.71</v>
      </c>
      <c r="F32" s="142">
        <v>30.73</v>
      </c>
      <c r="G32" s="168">
        <f>3.68+24.65</f>
        <v>28.33</v>
      </c>
      <c r="H32" s="142">
        <v>21.53</v>
      </c>
      <c r="I32" s="169">
        <v>29</v>
      </c>
      <c r="J32" s="169">
        <v>27</v>
      </c>
      <c r="K32" s="169">
        <v>31.01</v>
      </c>
      <c r="L32" s="270"/>
      <c r="M32" s="269"/>
      <c r="N32" s="269"/>
    </row>
    <row r="33" spans="1:14" x14ac:dyDescent="0.25">
      <c r="A33" s="127">
        <v>31</v>
      </c>
      <c r="B33" s="269"/>
      <c r="C33" s="273"/>
      <c r="D33" s="128" t="s">
        <v>58</v>
      </c>
      <c r="E33" s="140">
        <v>3.89</v>
      </c>
      <c r="F33" s="142">
        <v>2.91</v>
      </c>
      <c r="G33" s="168">
        <f>(21*100)/706</f>
        <v>2.9745042492917846</v>
      </c>
      <c r="H33" s="142">
        <v>2.21</v>
      </c>
      <c r="I33" s="169">
        <v>2</v>
      </c>
      <c r="J33" s="169">
        <v>2</v>
      </c>
      <c r="K33" s="169">
        <v>2.98</v>
      </c>
      <c r="L33" s="270"/>
      <c r="M33" s="269"/>
      <c r="N33" s="269"/>
    </row>
    <row r="34" spans="1:14" x14ac:dyDescent="0.25">
      <c r="A34" s="127">
        <v>32</v>
      </c>
      <c r="B34" s="269"/>
      <c r="C34" s="273"/>
      <c r="D34" s="128" t="s">
        <v>59</v>
      </c>
      <c r="E34" s="162">
        <v>6.4</v>
      </c>
      <c r="F34" s="163">
        <v>4.6399999999999997E-2</v>
      </c>
      <c r="G34" s="168">
        <v>8.36</v>
      </c>
      <c r="H34" s="170">
        <v>8</v>
      </c>
      <c r="I34" s="169">
        <v>7</v>
      </c>
      <c r="J34" s="169">
        <v>4</v>
      </c>
      <c r="K34" s="169">
        <v>4.17</v>
      </c>
      <c r="L34" s="270"/>
      <c r="M34" s="269"/>
      <c r="N34" s="269"/>
    </row>
    <row r="35" spans="1:14" x14ac:dyDescent="0.25">
      <c r="A35" s="127">
        <v>33</v>
      </c>
      <c r="B35" s="269"/>
      <c r="C35" s="273"/>
      <c r="D35" s="128" t="s">
        <v>60</v>
      </c>
      <c r="E35" s="162">
        <v>42.29</v>
      </c>
      <c r="F35" s="163">
        <v>0.45300000000000001</v>
      </c>
      <c r="G35" s="168">
        <v>41.36</v>
      </c>
      <c r="H35" s="170">
        <v>42</v>
      </c>
      <c r="I35" s="169">
        <v>42</v>
      </c>
      <c r="J35" s="169">
        <v>32</v>
      </c>
      <c r="K35" s="169">
        <v>44.53</v>
      </c>
      <c r="L35" s="270"/>
      <c r="M35" s="269"/>
      <c r="N35" s="269"/>
    </row>
    <row r="36" spans="1:14" x14ac:dyDescent="0.25">
      <c r="A36" s="127">
        <v>34</v>
      </c>
      <c r="B36" s="269"/>
      <c r="C36" s="273"/>
      <c r="D36" s="128" t="s">
        <v>61</v>
      </c>
      <c r="E36" s="162">
        <v>39.31</v>
      </c>
      <c r="F36" s="163">
        <v>0.3695</v>
      </c>
      <c r="G36" s="168">
        <v>36.119999999999997</v>
      </c>
      <c r="H36" s="142">
        <v>37.32</v>
      </c>
      <c r="I36" s="169">
        <v>38</v>
      </c>
      <c r="J36" s="169">
        <v>49</v>
      </c>
      <c r="K36" s="169">
        <v>36.380000000000003</v>
      </c>
      <c r="L36" s="270"/>
      <c r="M36" s="269"/>
      <c r="N36" s="269"/>
    </row>
    <row r="37" spans="1:14" x14ac:dyDescent="0.25">
      <c r="A37" s="127">
        <v>35</v>
      </c>
      <c r="B37" s="269"/>
      <c r="C37" s="273"/>
      <c r="D37" s="128" t="s">
        <v>62</v>
      </c>
      <c r="E37" s="162">
        <v>12</v>
      </c>
      <c r="F37" s="163">
        <v>0.13109999999999999</v>
      </c>
      <c r="G37" s="168">
        <v>14.16</v>
      </c>
      <c r="H37" s="142">
        <v>12.54</v>
      </c>
      <c r="I37" s="169">
        <v>13</v>
      </c>
      <c r="J37" s="169">
        <v>13</v>
      </c>
      <c r="K37" s="169">
        <v>9.5399999999999991</v>
      </c>
      <c r="L37" s="270"/>
      <c r="M37" s="269"/>
      <c r="N37" s="269"/>
    </row>
    <row r="38" spans="1:14" x14ac:dyDescent="0.25">
      <c r="A38" s="127">
        <v>36</v>
      </c>
      <c r="B38" s="269"/>
      <c r="C38" s="273"/>
      <c r="D38" s="128" t="s">
        <v>96</v>
      </c>
      <c r="E38" s="129">
        <v>1375965.55</v>
      </c>
      <c r="F38" s="136">
        <v>1194339.3799999999</v>
      </c>
      <c r="G38" s="135">
        <v>1180979.3</v>
      </c>
      <c r="H38" s="136">
        <v>725000</v>
      </c>
      <c r="I38" s="136">
        <v>1500000</v>
      </c>
      <c r="J38" s="136">
        <v>1223013</v>
      </c>
      <c r="K38" s="136">
        <v>724616.4</v>
      </c>
      <c r="L38" s="270"/>
      <c r="M38" s="269"/>
      <c r="N38" s="269"/>
    </row>
    <row r="39" spans="1:14" ht="30" x14ac:dyDescent="0.25">
      <c r="A39" s="127">
        <v>37</v>
      </c>
      <c r="B39" s="269"/>
      <c r="C39" s="273"/>
      <c r="D39" s="128" t="s">
        <v>63</v>
      </c>
      <c r="E39" s="165">
        <v>88.4</v>
      </c>
      <c r="F39" s="171">
        <v>42.6</v>
      </c>
      <c r="G39" s="166">
        <v>30.85</v>
      </c>
      <c r="H39" s="128">
        <v>21</v>
      </c>
      <c r="I39" s="159">
        <v>47</v>
      </c>
      <c r="J39" s="159">
        <v>49</v>
      </c>
      <c r="K39" s="159">
        <v>51</v>
      </c>
      <c r="L39" s="270"/>
      <c r="M39" s="269"/>
      <c r="N39" s="269"/>
    </row>
    <row r="40" spans="1:14" ht="17.25" x14ac:dyDescent="0.25">
      <c r="A40" s="127">
        <v>38</v>
      </c>
      <c r="B40" s="269"/>
      <c r="C40" s="273"/>
      <c r="D40" s="128" t="s">
        <v>203</v>
      </c>
      <c r="E40" s="140">
        <v>81</v>
      </c>
      <c r="F40" s="128">
        <v>88</v>
      </c>
      <c r="G40" s="141">
        <v>91</v>
      </c>
      <c r="H40" s="128">
        <v>87</v>
      </c>
      <c r="I40" s="172">
        <v>89</v>
      </c>
      <c r="J40" s="173" t="s">
        <v>111</v>
      </c>
      <c r="K40" s="173" t="s">
        <v>111</v>
      </c>
      <c r="L40" s="270"/>
      <c r="M40" s="269"/>
      <c r="N40" s="269"/>
    </row>
    <row r="41" spans="1:14" ht="35.450000000000003" customHeight="1" x14ac:dyDescent="0.25">
      <c r="A41" s="127">
        <v>39</v>
      </c>
      <c r="B41" s="269"/>
      <c r="C41" s="274" t="s">
        <v>158</v>
      </c>
      <c r="D41" s="141" t="s">
        <v>146</v>
      </c>
      <c r="E41" s="174">
        <v>4.7000000000000002E-3</v>
      </c>
      <c r="F41" s="145">
        <v>0</v>
      </c>
      <c r="G41" s="146">
        <v>0</v>
      </c>
      <c r="H41" s="146">
        <v>0</v>
      </c>
      <c r="I41" s="135">
        <v>0</v>
      </c>
      <c r="J41" s="135" t="s">
        <v>111</v>
      </c>
      <c r="K41" s="135" t="s">
        <v>111</v>
      </c>
      <c r="L41" s="275" t="s">
        <v>182</v>
      </c>
      <c r="M41" s="275">
        <v>8</v>
      </c>
      <c r="N41" s="276">
        <v>4</v>
      </c>
    </row>
    <row r="42" spans="1:14" ht="35.450000000000003" customHeight="1" x14ac:dyDescent="0.25">
      <c r="A42" s="127">
        <v>39</v>
      </c>
      <c r="B42" s="269"/>
      <c r="C42" s="274"/>
      <c r="D42" s="141" t="s">
        <v>149</v>
      </c>
      <c r="E42" s="174">
        <v>5.4999999999999997E-3</v>
      </c>
      <c r="F42" s="145">
        <v>3.66</v>
      </c>
      <c r="G42" s="146">
        <v>1.64</v>
      </c>
      <c r="H42" s="146">
        <v>2.5499999999999998</v>
      </c>
      <c r="I42" s="135">
        <v>1.73</v>
      </c>
      <c r="J42" s="135" t="s">
        <v>111</v>
      </c>
      <c r="K42" s="135" t="s">
        <v>111</v>
      </c>
      <c r="L42" s="275"/>
      <c r="M42" s="274"/>
      <c r="N42" s="276"/>
    </row>
    <row r="43" spans="1:14" ht="35.450000000000003" customHeight="1" x14ac:dyDescent="0.25">
      <c r="A43" s="127">
        <v>40</v>
      </c>
      <c r="B43" s="269"/>
      <c r="C43" s="274"/>
      <c r="D43" s="141" t="s">
        <v>147</v>
      </c>
      <c r="E43" s="175">
        <v>0</v>
      </c>
      <c r="F43" s="145">
        <v>1.17</v>
      </c>
      <c r="G43" s="146">
        <v>0</v>
      </c>
      <c r="H43" s="146">
        <v>0.62</v>
      </c>
      <c r="I43" s="135">
        <v>2.25</v>
      </c>
      <c r="J43" s="135" t="s">
        <v>111</v>
      </c>
      <c r="K43" s="135" t="s">
        <v>111</v>
      </c>
      <c r="L43" s="275"/>
      <c r="M43" s="274"/>
      <c r="N43" s="276"/>
    </row>
    <row r="44" spans="1:14" ht="35.450000000000003" customHeight="1" x14ac:dyDescent="0.25">
      <c r="A44" s="127">
        <v>40</v>
      </c>
      <c r="B44" s="269"/>
      <c r="C44" s="274"/>
      <c r="D44" s="141" t="s">
        <v>148</v>
      </c>
      <c r="E44" s="174">
        <v>2.7400000000000001E-2</v>
      </c>
      <c r="F44" s="145">
        <v>1.66</v>
      </c>
      <c r="G44" s="146">
        <v>3.33</v>
      </c>
      <c r="H44" s="146">
        <v>3.1</v>
      </c>
      <c r="I44" s="135">
        <v>3.46</v>
      </c>
      <c r="J44" s="135" t="s">
        <v>111</v>
      </c>
      <c r="K44" s="135" t="s">
        <v>111</v>
      </c>
      <c r="L44" s="275"/>
      <c r="M44" s="274"/>
      <c r="N44" s="276"/>
    </row>
    <row r="45" spans="1:14" ht="35.450000000000003" customHeight="1" x14ac:dyDescent="0.25">
      <c r="A45" s="127">
        <v>39</v>
      </c>
      <c r="B45" s="269"/>
      <c r="C45" s="269" t="s">
        <v>65</v>
      </c>
      <c r="D45" s="128" t="s">
        <v>201</v>
      </c>
      <c r="E45" s="144">
        <v>9719460.7899999991</v>
      </c>
      <c r="F45" s="146">
        <v>7817206.3300000001</v>
      </c>
      <c r="G45" s="146">
        <v>7369221.0899999999</v>
      </c>
      <c r="H45" s="145">
        <v>6122473</v>
      </c>
      <c r="I45" s="136">
        <v>5575831.54</v>
      </c>
      <c r="J45" s="136">
        <v>6102473</v>
      </c>
      <c r="K45" s="136">
        <v>6468468.3499999996</v>
      </c>
      <c r="L45" s="270" t="s">
        <v>161</v>
      </c>
      <c r="M45" s="269">
        <v>7</v>
      </c>
      <c r="N45" s="272" t="s">
        <v>111</v>
      </c>
    </row>
    <row r="46" spans="1:14" ht="35.450000000000003" customHeight="1" x14ac:dyDescent="0.25">
      <c r="A46" s="127">
        <v>40</v>
      </c>
      <c r="B46" s="269"/>
      <c r="C46" s="269"/>
      <c r="D46" s="128" t="s">
        <v>202</v>
      </c>
      <c r="E46" s="144">
        <v>5158271.91</v>
      </c>
      <c r="F46" s="146">
        <v>8240646.2300000004</v>
      </c>
      <c r="G46" s="146">
        <v>10366950.15</v>
      </c>
      <c r="H46" s="145">
        <v>12475046.460000001</v>
      </c>
      <c r="I46" s="136">
        <v>8249952.9900000002</v>
      </c>
      <c r="J46" s="136">
        <v>7734483</v>
      </c>
      <c r="K46" s="136">
        <v>10430179.83</v>
      </c>
      <c r="L46" s="270"/>
      <c r="M46" s="269"/>
      <c r="N46" s="272"/>
    </row>
    <row r="47" spans="1:14" ht="30" x14ac:dyDescent="0.25">
      <c r="A47" s="127">
        <v>41</v>
      </c>
      <c r="B47" s="269"/>
      <c r="C47" s="269" t="s">
        <v>69</v>
      </c>
      <c r="D47" s="128" t="s">
        <v>70</v>
      </c>
      <c r="E47" s="175">
        <v>1</v>
      </c>
      <c r="F47" s="150">
        <v>1</v>
      </c>
      <c r="G47" s="176">
        <v>1</v>
      </c>
      <c r="H47" s="150">
        <v>1</v>
      </c>
      <c r="I47" s="177">
        <v>1</v>
      </c>
      <c r="J47" s="177">
        <v>1</v>
      </c>
      <c r="K47" s="177">
        <v>1</v>
      </c>
      <c r="L47" s="270" t="s">
        <v>182</v>
      </c>
      <c r="M47" s="270" t="s">
        <v>150</v>
      </c>
      <c r="N47" s="271" t="s">
        <v>183</v>
      </c>
    </row>
    <row r="48" spans="1:14" ht="30" x14ac:dyDescent="0.25">
      <c r="A48" s="127">
        <v>42</v>
      </c>
      <c r="B48" s="269"/>
      <c r="C48" s="269"/>
      <c r="D48" s="128" t="s">
        <v>192</v>
      </c>
      <c r="E48" s="178">
        <v>1</v>
      </c>
      <c r="F48" s="177">
        <v>1</v>
      </c>
      <c r="G48" s="179">
        <v>1</v>
      </c>
      <c r="H48" s="177">
        <v>1</v>
      </c>
      <c r="I48" s="177">
        <v>1</v>
      </c>
      <c r="J48" s="177">
        <v>1</v>
      </c>
      <c r="K48" s="177">
        <v>1</v>
      </c>
      <c r="L48" s="270"/>
      <c r="M48" s="269"/>
      <c r="N48" s="272"/>
    </row>
    <row r="49" spans="1:18" x14ac:dyDescent="0.25">
      <c r="A49" s="127">
        <v>43</v>
      </c>
      <c r="B49" s="269"/>
      <c r="C49" s="134" t="s">
        <v>73</v>
      </c>
      <c r="D49" s="157" t="s">
        <v>74</v>
      </c>
      <c r="E49" s="180">
        <v>1144743.96</v>
      </c>
      <c r="F49" s="181">
        <v>1417500</v>
      </c>
      <c r="G49" s="182">
        <v>2464480.69</v>
      </c>
      <c r="H49" s="181">
        <v>4430000</v>
      </c>
      <c r="I49" s="181">
        <v>5499931.5599999996</v>
      </c>
      <c r="J49" s="181">
        <v>5328965</v>
      </c>
      <c r="K49" s="181">
        <v>4590000</v>
      </c>
      <c r="L49" s="183" t="s">
        <v>111</v>
      </c>
      <c r="M49" s="134" t="s">
        <v>111</v>
      </c>
      <c r="N49" s="138">
        <v>5</v>
      </c>
      <c r="O49" s="31"/>
    </row>
    <row r="50" spans="1:18" ht="45" customHeight="1" x14ac:dyDescent="0.25">
      <c r="A50" s="127">
        <v>45</v>
      </c>
      <c r="B50" s="269"/>
      <c r="C50" s="289" t="s">
        <v>77</v>
      </c>
      <c r="D50" s="128" t="s">
        <v>80</v>
      </c>
      <c r="E50" s="132">
        <v>3644</v>
      </c>
      <c r="F50" s="131">
        <v>3175</v>
      </c>
      <c r="G50" s="184">
        <v>1985</v>
      </c>
      <c r="H50" s="130">
        <v>818</v>
      </c>
      <c r="I50" s="130">
        <v>2109</v>
      </c>
      <c r="J50" s="130">
        <v>1785</v>
      </c>
      <c r="K50" s="130">
        <v>2718</v>
      </c>
      <c r="L50" s="270"/>
      <c r="M50" s="269"/>
      <c r="N50" s="272"/>
      <c r="P50" s="14"/>
      <c r="Q50" s="14"/>
      <c r="R50" s="14"/>
    </row>
    <row r="51" spans="1:18" x14ac:dyDescent="0.25">
      <c r="A51" s="127">
        <v>48</v>
      </c>
      <c r="B51" s="269"/>
      <c r="C51" s="290"/>
      <c r="D51" s="128" t="s">
        <v>82</v>
      </c>
      <c r="E51" s="132">
        <v>9186</v>
      </c>
      <c r="F51" s="131">
        <v>8660</v>
      </c>
      <c r="G51" s="184">
        <v>5904</v>
      </c>
      <c r="H51" s="132">
        <v>2546</v>
      </c>
      <c r="I51" s="132">
        <v>7509</v>
      </c>
      <c r="J51" s="132">
        <v>5323</v>
      </c>
      <c r="K51" s="132">
        <v>9524</v>
      </c>
      <c r="L51" s="270"/>
      <c r="M51" s="269"/>
      <c r="N51" s="272"/>
    </row>
    <row r="52" spans="1:18" ht="24.75" customHeight="1" x14ac:dyDescent="0.25">
      <c r="A52" s="127">
        <v>49</v>
      </c>
      <c r="B52" s="269"/>
      <c r="C52" s="270" t="s">
        <v>108</v>
      </c>
      <c r="D52" s="128" t="s">
        <v>109</v>
      </c>
      <c r="E52" s="185">
        <v>4762.28</v>
      </c>
      <c r="F52" s="186">
        <v>6002.69</v>
      </c>
      <c r="G52" s="187">
        <v>8274.14</v>
      </c>
      <c r="H52" s="188">
        <v>4500.18</v>
      </c>
      <c r="I52" s="132" t="s">
        <v>111</v>
      </c>
      <c r="J52" s="132" t="s">
        <v>111</v>
      </c>
      <c r="K52" s="132" t="s">
        <v>111</v>
      </c>
      <c r="L52" s="270" t="s">
        <v>161</v>
      </c>
      <c r="M52" s="270" t="s">
        <v>180</v>
      </c>
      <c r="N52" s="271" t="s">
        <v>178</v>
      </c>
    </row>
    <row r="53" spans="1:18" ht="24.75" customHeight="1" x14ac:dyDescent="0.25">
      <c r="A53" s="127">
        <v>50</v>
      </c>
      <c r="B53" s="269"/>
      <c r="C53" s="270"/>
      <c r="D53" s="128" t="s">
        <v>110</v>
      </c>
      <c r="E53" s="185">
        <v>55819.82</v>
      </c>
      <c r="F53" s="189">
        <v>63329.15</v>
      </c>
      <c r="G53" s="189">
        <v>156795.60999999999</v>
      </c>
      <c r="H53" s="190">
        <v>79113.59</v>
      </c>
      <c r="I53" s="132" t="s">
        <v>111</v>
      </c>
      <c r="J53" s="132" t="s">
        <v>111</v>
      </c>
      <c r="K53" s="132" t="s">
        <v>111</v>
      </c>
      <c r="L53" s="270"/>
      <c r="M53" s="269"/>
      <c r="N53" s="271"/>
    </row>
    <row r="54" spans="1:18" ht="39" customHeight="1" x14ac:dyDescent="0.25">
      <c r="A54" s="127">
        <v>51</v>
      </c>
      <c r="B54" s="269"/>
      <c r="C54" s="134" t="s">
        <v>83</v>
      </c>
      <c r="D54" s="157" t="s">
        <v>84</v>
      </c>
      <c r="E54" s="191">
        <v>287.85000000000002</v>
      </c>
      <c r="F54" s="192">
        <v>96.4</v>
      </c>
      <c r="G54" s="193">
        <v>157.78</v>
      </c>
      <c r="H54" s="157">
        <v>121.081</v>
      </c>
      <c r="I54" s="181">
        <v>138.63</v>
      </c>
      <c r="J54" s="181">
        <v>147.44</v>
      </c>
      <c r="K54" s="181">
        <v>126.78</v>
      </c>
      <c r="L54" s="133" t="s">
        <v>161</v>
      </c>
      <c r="M54" s="194" t="s">
        <v>111</v>
      </c>
      <c r="N54" s="195" t="s">
        <v>178</v>
      </c>
      <c r="P54" s="14"/>
      <c r="Q54" s="14"/>
      <c r="R54" s="14"/>
    </row>
    <row r="55" spans="1:18" ht="20.25" customHeight="1" x14ac:dyDescent="0.25">
      <c r="A55" s="127">
        <v>52</v>
      </c>
      <c r="B55" s="269"/>
      <c r="C55" s="269" t="s">
        <v>86</v>
      </c>
      <c r="D55" s="140" t="s">
        <v>87</v>
      </c>
      <c r="E55" s="144">
        <v>534991.74</v>
      </c>
      <c r="F55" s="196">
        <v>685664.25</v>
      </c>
      <c r="G55" s="196">
        <v>604958.53</v>
      </c>
      <c r="H55" s="197">
        <v>581884</v>
      </c>
      <c r="I55" s="130">
        <v>390696</v>
      </c>
      <c r="J55" s="130">
        <v>583051</v>
      </c>
      <c r="K55" s="130">
        <v>358534</v>
      </c>
      <c r="L55" s="270" t="s">
        <v>161</v>
      </c>
      <c r="M55" s="270" t="s">
        <v>179</v>
      </c>
      <c r="N55" s="271" t="s">
        <v>178</v>
      </c>
      <c r="O55" s="14"/>
    </row>
    <row r="56" spans="1:18" ht="20.25" customHeight="1" x14ac:dyDescent="0.25">
      <c r="A56" s="127">
        <v>53</v>
      </c>
      <c r="B56" s="269"/>
      <c r="C56" s="269"/>
      <c r="D56" s="128" t="s">
        <v>106</v>
      </c>
      <c r="E56" s="198">
        <v>12126.17</v>
      </c>
      <c r="F56" s="135">
        <v>8745.6299999999992</v>
      </c>
      <c r="G56" s="135">
        <v>8654.5499999999993</v>
      </c>
      <c r="H56" s="136">
        <v>5674.63</v>
      </c>
      <c r="I56" s="136">
        <v>2948.18</v>
      </c>
      <c r="J56" s="136">
        <v>2664.15</v>
      </c>
      <c r="K56" s="136">
        <v>46817.88</v>
      </c>
      <c r="L56" s="270"/>
      <c r="M56" s="269"/>
      <c r="N56" s="272"/>
    </row>
    <row r="57" spans="1:18" ht="20.25" customHeight="1" x14ac:dyDescent="0.25">
      <c r="A57" s="127">
        <v>54</v>
      </c>
      <c r="B57" s="269"/>
      <c r="C57" s="269"/>
      <c r="D57" s="128" t="s">
        <v>200</v>
      </c>
      <c r="E57" s="132">
        <v>11990</v>
      </c>
      <c r="F57" s="135">
        <f>8.35*1000</f>
        <v>8350</v>
      </c>
      <c r="G57" s="135">
        <f>8.94*1000</f>
        <v>8940</v>
      </c>
      <c r="H57" s="136">
        <v>12840.92</v>
      </c>
      <c r="I57" s="136">
        <v>3078.72</v>
      </c>
      <c r="J57" s="136">
        <v>70504.460000000006</v>
      </c>
      <c r="K57" s="136">
        <v>5422.3990000000003</v>
      </c>
      <c r="L57" s="270"/>
      <c r="M57" s="269"/>
      <c r="N57" s="272"/>
    </row>
    <row r="58" spans="1:18" ht="17.25" x14ac:dyDescent="0.25">
      <c r="A58" s="127"/>
      <c r="B58" s="134" t="s">
        <v>90</v>
      </c>
      <c r="C58" s="138" t="s">
        <v>151</v>
      </c>
      <c r="D58" s="128"/>
      <c r="E58" s="128"/>
      <c r="F58" s="128"/>
      <c r="G58" s="128"/>
      <c r="H58" s="128"/>
      <c r="I58" s="199"/>
      <c r="J58" s="199"/>
      <c r="K58" s="130"/>
      <c r="L58" s="200"/>
      <c r="M58" s="200"/>
      <c r="N58" s="201"/>
    </row>
    <row r="59" spans="1:18" ht="17.25" x14ac:dyDescent="0.25">
      <c r="A59" s="127"/>
      <c r="B59" s="134"/>
      <c r="C59" s="138" t="s">
        <v>185</v>
      </c>
      <c r="D59" s="128"/>
      <c r="E59" s="128"/>
      <c r="F59" s="128"/>
      <c r="G59" s="128"/>
      <c r="H59" s="128"/>
      <c r="I59" s="138">
        <v>1</v>
      </c>
      <c r="J59" s="138" t="s">
        <v>165</v>
      </c>
      <c r="K59" s="130"/>
      <c r="L59" s="200"/>
      <c r="M59" s="200"/>
      <c r="N59" s="201"/>
    </row>
    <row r="60" spans="1:18" ht="17.25" x14ac:dyDescent="0.25">
      <c r="A60" s="127"/>
      <c r="B60" s="134"/>
      <c r="C60" s="138" t="s">
        <v>205</v>
      </c>
      <c r="D60" s="128"/>
      <c r="E60" s="128"/>
      <c r="F60" s="128"/>
      <c r="G60" s="128"/>
      <c r="H60" s="128"/>
      <c r="I60" s="138">
        <v>2</v>
      </c>
      <c r="J60" s="138" t="s">
        <v>166</v>
      </c>
      <c r="K60" s="130"/>
      <c r="L60" s="200"/>
      <c r="M60" s="200"/>
      <c r="N60" s="201"/>
    </row>
    <row r="61" spans="1:18" x14ac:dyDescent="0.25">
      <c r="A61" s="127"/>
      <c r="B61" s="134"/>
      <c r="C61" s="138" t="s">
        <v>207</v>
      </c>
      <c r="D61" s="128"/>
      <c r="E61" s="128"/>
      <c r="F61" s="128"/>
      <c r="G61" s="128"/>
      <c r="H61" s="128"/>
      <c r="I61" s="138">
        <v>3</v>
      </c>
      <c r="J61" s="138" t="s">
        <v>167</v>
      </c>
      <c r="K61" s="130"/>
      <c r="L61" s="200"/>
      <c r="M61" s="200"/>
      <c r="N61" s="201"/>
    </row>
    <row r="62" spans="1:18" x14ac:dyDescent="0.25">
      <c r="A62" s="127"/>
      <c r="B62" s="134"/>
      <c r="C62" s="202" t="s">
        <v>206</v>
      </c>
      <c r="D62" s="128"/>
      <c r="E62" s="128"/>
      <c r="F62" s="128"/>
      <c r="G62" s="128"/>
      <c r="H62" s="128"/>
      <c r="I62" s="138">
        <v>4</v>
      </c>
      <c r="J62" s="138" t="s">
        <v>168</v>
      </c>
      <c r="K62" s="130"/>
      <c r="L62" s="200"/>
      <c r="M62" s="200"/>
      <c r="N62" s="201"/>
    </row>
    <row r="63" spans="1:18" x14ac:dyDescent="0.25">
      <c r="A63" s="127"/>
      <c r="B63" s="134"/>
      <c r="C63" s="138"/>
      <c r="D63" s="128"/>
      <c r="E63" s="128"/>
      <c r="F63" s="128"/>
      <c r="G63" s="128"/>
      <c r="H63" s="128"/>
      <c r="I63" s="138">
        <v>5</v>
      </c>
      <c r="J63" s="138" t="s">
        <v>169</v>
      </c>
      <c r="K63" s="130"/>
      <c r="L63" s="200"/>
      <c r="M63" s="200"/>
      <c r="N63" s="201"/>
    </row>
    <row r="64" spans="1:18" ht="17.25" customHeight="1" x14ac:dyDescent="0.25">
      <c r="A64" s="127"/>
      <c r="B64" s="134"/>
      <c r="C64" s="271"/>
      <c r="D64" s="271"/>
      <c r="E64" s="271"/>
      <c r="F64" s="271"/>
      <c r="G64" s="271"/>
      <c r="H64" s="271"/>
      <c r="I64" s="138">
        <v>6</v>
      </c>
      <c r="J64" s="138" t="s">
        <v>170</v>
      </c>
      <c r="K64" s="130"/>
      <c r="L64" s="200"/>
      <c r="M64" s="200"/>
      <c r="N64" s="201"/>
    </row>
    <row r="65" spans="1:14" ht="36" customHeight="1" x14ac:dyDescent="0.25">
      <c r="A65" s="127"/>
      <c r="B65" s="134"/>
      <c r="C65" s="271"/>
      <c r="D65" s="271"/>
      <c r="E65" s="271"/>
      <c r="F65" s="271"/>
      <c r="G65" s="271"/>
      <c r="H65" s="271"/>
      <c r="I65" s="199"/>
      <c r="J65" s="199"/>
      <c r="K65" s="130"/>
      <c r="L65" s="200"/>
      <c r="M65" s="200"/>
      <c r="N65" s="201"/>
    </row>
    <row r="66" spans="1:14" x14ac:dyDescent="0.25">
      <c r="A66" s="127"/>
      <c r="B66" s="134"/>
      <c r="C66" s="138"/>
      <c r="D66" s="128"/>
      <c r="E66" s="128"/>
      <c r="F66" s="128"/>
      <c r="G66" s="128"/>
      <c r="H66" s="128"/>
      <c r="I66" s="199"/>
      <c r="J66" s="199"/>
      <c r="K66" s="130"/>
      <c r="L66" s="200"/>
      <c r="M66" s="200"/>
      <c r="N66" s="201"/>
    </row>
    <row r="67" spans="1:14" x14ac:dyDescent="0.25">
      <c r="A67" s="127"/>
      <c r="B67" s="134"/>
      <c r="C67" s="138"/>
      <c r="D67" s="128"/>
      <c r="E67" s="128"/>
      <c r="F67" s="128"/>
      <c r="G67" s="128"/>
      <c r="H67" s="128"/>
      <c r="I67" s="199"/>
      <c r="J67" s="199"/>
      <c r="K67" s="130"/>
      <c r="L67" s="200"/>
      <c r="M67" s="200"/>
      <c r="N67" s="201"/>
    </row>
    <row r="73" spans="1:14" x14ac:dyDescent="0.25">
      <c r="D73"/>
      <c r="E73"/>
      <c r="F73"/>
      <c r="G73"/>
      <c r="H73"/>
    </row>
  </sheetData>
  <mergeCells count="50">
    <mergeCell ref="A1:N1"/>
    <mergeCell ref="B3:B15"/>
    <mergeCell ref="C3:C9"/>
    <mergeCell ref="L3:L9"/>
    <mergeCell ref="M3:M9"/>
    <mergeCell ref="N3:N9"/>
    <mergeCell ref="C10:C15"/>
    <mergeCell ref="L10:L15"/>
    <mergeCell ref="M10:M15"/>
    <mergeCell ref="N10:N15"/>
    <mergeCell ref="B16:B26"/>
    <mergeCell ref="C16:C19"/>
    <mergeCell ref="L16:L19"/>
    <mergeCell ref="M16:M19"/>
    <mergeCell ref="N16:N19"/>
    <mergeCell ref="C20:C25"/>
    <mergeCell ref="L20:L25"/>
    <mergeCell ref="M20:M25"/>
    <mergeCell ref="N20:N25"/>
    <mergeCell ref="B27:B49"/>
    <mergeCell ref="C27:C40"/>
    <mergeCell ref="L27:L40"/>
    <mergeCell ref="M27:M40"/>
    <mergeCell ref="N27:N40"/>
    <mergeCell ref="C41:C44"/>
    <mergeCell ref="L41:L44"/>
    <mergeCell ref="M41:M44"/>
    <mergeCell ref="N41:N44"/>
    <mergeCell ref="C45:C46"/>
    <mergeCell ref="L45:L46"/>
    <mergeCell ref="M45:M46"/>
    <mergeCell ref="N45:N46"/>
    <mergeCell ref="C47:C48"/>
    <mergeCell ref="L47:L48"/>
    <mergeCell ref="M47:M48"/>
    <mergeCell ref="N47:N48"/>
    <mergeCell ref="L55:L57"/>
    <mergeCell ref="M55:M57"/>
    <mergeCell ref="N55:N57"/>
    <mergeCell ref="C64:H65"/>
    <mergeCell ref="C50:C51"/>
    <mergeCell ref="B50:B57"/>
    <mergeCell ref="L50:L51"/>
    <mergeCell ref="M50:M51"/>
    <mergeCell ref="N50:N51"/>
    <mergeCell ref="C52:C53"/>
    <mergeCell ref="L52:L53"/>
    <mergeCell ref="M52:M53"/>
    <mergeCell ref="N52:N53"/>
    <mergeCell ref="C55:C57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25"/>
  <sheetViews>
    <sheetView zoomScale="70" zoomScaleNormal="70" workbookViewId="0">
      <selection activeCell="D22" sqref="D22"/>
    </sheetView>
  </sheetViews>
  <sheetFormatPr defaultRowHeight="15" x14ac:dyDescent="0.25"/>
  <cols>
    <col min="1" max="1" width="1.85546875" customWidth="1"/>
    <col min="2" max="2" width="38.85546875" customWidth="1"/>
    <col min="3" max="3" width="39.28515625" customWidth="1"/>
    <col min="8" max="10" width="2.28515625" customWidth="1"/>
    <col min="29" max="29" width="11" bestFit="1" customWidth="1"/>
    <col min="30" max="30" width="41.42578125" bestFit="1" customWidth="1"/>
  </cols>
  <sheetData>
    <row r="1" spans="2:30" ht="15.75" thickBot="1" x14ac:dyDescent="0.3">
      <c r="AC1" s="27"/>
      <c r="AD1" s="101"/>
    </row>
    <row r="2" spans="2:30" ht="26.25" thickBot="1" x14ac:dyDescent="0.3">
      <c r="B2" s="280" t="s">
        <v>127</v>
      </c>
      <c r="C2" s="281"/>
      <c r="D2" s="75">
        <v>2022</v>
      </c>
      <c r="E2" s="75" t="s">
        <v>128</v>
      </c>
      <c r="F2" s="76">
        <v>2020</v>
      </c>
      <c r="G2" s="76">
        <v>2019</v>
      </c>
      <c r="AC2" s="102" t="s">
        <v>163</v>
      </c>
      <c r="AD2" s="103" t="s">
        <v>164</v>
      </c>
    </row>
    <row r="3" spans="2:30" ht="25.5" x14ac:dyDescent="0.25">
      <c r="B3" s="282" t="s">
        <v>129</v>
      </c>
      <c r="C3" s="77" t="s">
        <v>130</v>
      </c>
      <c r="D3" s="79">
        <v>0</v>
      </c>
      <c r="E3" s="79">
        <v>0</v>
      </c>
      <c r="F3" s="81">
        <v>0</v>
      </c>
      <c r="G3" s="81">
        <v>0</v>
      </c>
      <c r="AC3" s="104">
        <v>1</v>
      </c>
      <c r="AD3" s="105" t="s">
        <v>165</v>
      </c>
    </row>
    <row r="4" spans="2:30" ht="26.25" thickBot="1" x14ac:dyDescent="0.3">
      <c r="B4" s="283"/>
      <c r="C4" s="78" t="s">
        <v>131</v>
      </c>
      <c r="D4" s="80">
        <v>0</v>
      </c>
      <c r="E4" s="80">
        <v>0</v>
      </c>
      <c r="F4" s="82">
        <v>0</v>
      </c>
      <c r="G4" s="82">
        <v>0</v>
      </c>
      <c r="AC4" s="106">
        <v>2</v>
      </c>
      <c r="AD4" s="107" t="s">
        <v>166</v>
      </c>
    </row>
    <row r="5" spans="2:30" ht="15.75" x14ac:dyDescent="0.25">
      <c r="B5" s="283"/>
      <c r="C5" s="77" t="s">
        <v>132</v>
      </c>
      <c r="D5" s="79">
        <v>6</v>
      </c>
      <c r="E5" s="79">
        <v>9</v>
      </c>
      <c r="F5" s="83">
        <v>14</v>
      </c>
      <c r="G5" s="83">
        <v>3</v>
      </c>
      <c r="AC5" s="106">
        <v>3</v>
      </c>
      <c r="AD5" s="107" t="s">
        <v>167</v>
      </c>
    </row>
    <row r="6" spans="2:30" ht="16.5" thickBot="1" x14ac:dyDescent="0.3">
      <c r="B6" s="283"/>
      <c r="C6" s="78" t="s">
        <v>131</v>
      </c>
      <c r="D6" s="80">
        <v>3.66</v>
      </c>
      <c r="E6" s="80">
        <v>1.64</v>
      </c>
      <c r="F6" s="82">
        <v>2.5499999999999998</v>
      </c>
      <c r="G6" s="82">
        <v>1.73</v>
      </c>
      <c r="AC6" s="106">
        <v>4</v>
      </c>
      <c r="AD6" s="107" t="s">
        <v>168</v>
      </c>
    </row>
    <row r="7" spans="2:30" ht="16.5" thickBot="1" x14ac:dyDescent="0.3">
      <c r="B7" s="284"/>
      <c r="C7" s="84" t="s">
        <v>133</v>
      </c>
      <c r="D7" s="85">
        <v>6</v>
      </c>
      <c r="E7" s="85">
        <v>9</v>
      </c>
      <c r="F7" s="86">
        <v>14</v>
      </c>
      <c r="G7" s="86">
        <v>3</v>
      </c>
      <c r="AC7" s="106">
        <v>5</v>
      </c>
      <c r="AD7" s="107" t="s">
        <v>169</v>
      </c>
    </row>
    <row r="8" spans="2:30" ht="16.5" thickBot="1" x14ac:dyDescent="0.3">
      <c r="B8" s="282" t="s">
        <v>134</v>
      </c>
      <c r="C8" s="77" t="s">
        <v>130</v>
      </c>
      <c r="D8" s="79">
        <v>2</v>
      </c>
      <c r="E8" s="79">
        <v>0</v>
      </c>
      <c r="F8" s="83">
        <v>1</v>
      </c>
      <c r="G8" s="83">
        <v>3</v>
      </c>
      <c r="AC8" s="108">
        <v>6</v>
      </c>
      <c r="AD8" s="109" t="s">
        <v>170</v>
      </c>
    </row>
    <row r="9" spans="2:30" ht="16.5" thickBot="1" x14ac:dyDescent="0.3">
      <c r="B9" s="283"/>
      <c r="C9" s="78" t="s">
        <v>135</v>
      </c>
      <c r="D9" s="80">
        <v>1.17</v>
      </c>
      <c r="E9" s="80">
        <v>0</v>
      </c>
      <c r="F9" s="87">
        <v>0.62</v>
      </c>
      <c r="G9" s="82">
        <v>2.25</v>
      </c>
      <c r="AC9" s="104">
        <v>7</v>
      </c>
      <c r="AD9" s="110" t="s">
        <v>171</v>
      </c>
    </row>
    <row r="10" spans="2:30" ht="15.75" x14ac:dyDescent="0.25">
      <c r="B10" s="283"/>
      <c r="C10" s="77" t="s">
        <v>132</v>
      </c>
      <c r="D10" s="79">
        <v>5</v>
      </c>
      <c r="E10" s="79">
        <v>19</v>
      </c>
      <c r="F10" s="83">
        <v>17</v>
      </c>
      <c r="G10" s="83">
        <v>9</v>
      </c>
      <c r="AC10" s="106">
        <v>8</v>
      </c>
      <c r="AD10" s="111" t="s">
        <v>172</v>
      </c>
    </row>
    <row r="11" spans="2:30" ht="16.5" thickBot="1" x14ac:dyDescent="0.3">
      <c r="B11" s="283"/>
      <c r="C11" s="78" t="s">
        <v>135</v>
      </c>
      <c r="D11" s="88">
        <v>1.66</v>
      </c>
      <c r="E11" s="88">
        <v>3.33</v>
      </c>
      <c r="F11" s="87">
        <v>3.1</v>
      </c>
      <c r="G11" s="82">
        <v>3.46</v>
      </c>
      <c r="AC11" s="106">
        <v>9</v>
      </c>
      <c r="AD11" s="112" t="s">
        <v>173</v>
      </c>
    </row>
    <row r="12" spans="2:30" ht="16.5" thickBot="1" x14ac:dyDescent="0.3">
      <c r="B12" s="284"/>
      <c r="C12" s="84" t="s">
        <v>136</v>
      </c>
      <c r="D12" s="85">
        <v>7</v>
      </c>
      <c r="E12" s="85">
        <v>19</v>
      </c>
      <c r="F12" s="86">
        <v>18</v>
      </c>
      <c r="G12" s="86">
        <v>12</v>
      </c>
      <c r="AC12" s="106">
        <v>10</v>
      </c>
      <c r="AD12" s="112" t="s">
        <v>174</v>
      </c>
    </row>
    <row r="13" spans="2:30" ht="16.5" thickBot="1" x14ac:dyDescent="0.3">
      <c r="B13" s="282" t="s">
        <v>137</v>
      </c>
      <c r="C13" s="84" t="s">
        <v>130</v>
      </c>
      <c r="D13" s="85">
        <v>0</v>
      </c>
      <c r="E13" s="85">
        <v>0</v>
      </c>
      <c r="F13" s="89">
        <v>0</v>
      </c>
      <c r="G13" s="89">
        <v>0</v>
      </c>
      <c r="AC13" s="106">
        <v>11</v>
      </c>
      <c r="AD13" s="112" t="s">
        <v>175</v>
      </c>
    </row>
    <row r="14" spans="2:30" ht="16.5" thickBot="1" x14ac:dyDescent="0.3">
      <c r="B14" s="283"/>
      <c r="C14" s="84" t="s">
        <v>132</v>
      </c>
      <c r="D14" s="90">
        <v>0</v>
      </c>
      <c r="E14" s="90" t="s">
        <v>138</v>
      </c>
      <c r="F14" s="89" t="s">
        <v>139</v>
      </c>
      <c r="G14" s="89">
        <v>0</v>
      </c>
      <c r="AC14" s="106">
        <v>12</v>
      </c>
      <c r="AD14" s="112" t="s">
        <v>176</v>
      </c>
    </row>
    <row r="15" spans="2:30" ht="26.25" thickBot="1" x14ac:dyDescent="0.3">
      <c r="B15" s="284"/>
      <c r="C15" s="84" t="s">
        <v>133</v>
      </c>
      <c r="D15" s="85">
        <v>0</v>
      </c>
      <c r="E15" s="85">
        <v>0</v>
      </c>
      <c r="F15" s="86">
        <v>1</v>
      </c>
      <c r="G15" s="86">
        <v>0</v>
      </c>
      <c r="AC15" s="108">
        <v>13</v>
      </c>
      <c r="AD15" s="113" t="s">
        <v>177</v>
      </c>
    </row>
    <row r="16" spans="2:30" x14ac:dyDescent="0.25">
      <c r="B16" s="91" t="s">
        <v>140</v>
      </c>
    </row>
    <row r="17" spans="2:9" x14ac:dyDescent="0.25">
      <c r="B17" s="92" t="s">
        <v>141</v>
      </c>
      <c r="I17" t="s">
        <v>111</v>
      </c>
    </row>
    <row r="18" spans="2:9" x14ac:dyDescent="0.25">
      <c r="B18" s="91" t="s">
        <v>142</v>
      </c>
    </row>
    <row r="19" spans="2:9" x14ac:dyDescent="0.25">
      <c r="B19" s="91" t="s">
        <v>143</v>
      </c>
    </row>
    <row r="20" spans="2:9" ht="15.75" thickBot="1" x14ac:dyDescent="0.3"/>
    <row r="21" spans="2:9" ht="16.5" thickBot="1" x14ac:dyDescent="0.3">
      <c r="B21" s="280" t="s">
        <v>127</v>
      </c>
      <c r="C21" s="285"/>
      <c r="D21" s="75">
        <v>2022</v>
      </c>
      <c r="E21" s="75" t="s">
        <v>128</v>
      </c>
      <c r="F21" s="76">
        <v>2020</v>
      </c>
      <c r="G21" s="76">
        <v>2019</v>
      </c>
    </row>
    <row r="22" spans="2:9" ht="16.5" thickBot="1" x14ac:dyDescent="0.3">
      <c r="B22" s="279" t="s">
        <v>144</v>
      </c>
      <c r="C22" s="95" t="s">
        <v>130</v>
      </c>
      <c r="D22" s="80">
        <v>0</v>
      </c>
      <c r="E22" s="80">
        <v>0</v>
      </c>
      <c r="F22" s="82">
        <v>0</v>
      </c>
      <c r="G22" s="82">
        <v>0</v>
      </c>
    </row>
    <row r="23" spans="2:9" ht="16.5" thickBot="1" x14ac:dyDescent="0.3">
      <c r="B23" s="279"/>
      <c r="C23" s="96" t="s">
        <v>132</v>
      </c>
      <c r="D23" s="80">
        <v>3.66</v>
      </c>
      <c r="E23" s="80">
        <v>1.64</v>
      </c>
      <c r="F23" s="82">
        <v>2.5499999999999998</v>
      </c>
      <c r="G23" s="82">
        <v>1.73</v>
      </c>
    </row>
    <row r="24" spans="2:9" ht="32.25" customHeight="1" thickBot="1" x14ac:dyDescent="0.3">
      <c r="B24" s="93" t="s">
        <v>145</v>
      </c>
      <c r="C24" s="96" t="s">
        <v>130</v>
      </c>
      <c r="D24" s="80">
        <v>1.17</v>
      </c>
      <c r="E24" s="80">
        <v>0</v>
      </c>
      <c r="F24" s="87">
        <v>0.62</v>
      </c>
      <c r="G24" s="82">
        <v>2.25</v>
      </c>
    </row>
    <row r="25" spans="2:9" ht="16.5" thickBot="1" x14ac:dyDescent="0.3">
      <c r="B25" s="94"/>
      <c r="C25" s="96" t="s">
        <v>132</v>
      </c>
      <c r="D25" s="88">
        <v>1.66</v>
      </c>
      <c r="E25" s="88">
        <v>3.33</v>
      </c>
      <c r="F25" s="87">
        <v>3.1</v>
      </c>
      <c r="G25" s="82">
        <v>3.46</v>
      </c>
    </row>
  </sheetData>
  <mergeCells count="6">
    <mergeCell ref="B22:B23"/>
    <mergeCell ref="B2:C2"/>
    <mergeCell ref="B3:B7"/>
    <mergeCell ref="B8:B12"/>
    <mergeCell ref="B13:B15"/>
    <mergeCell ref="B21:C21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839E0-1770-417E-8B85-C418D1F7478C}">
  <dimension ref="B1:Q33"/>
  <sheetViews>
    <sheetView topLeftCell="A4" workbookViewId="0">
      <selection activeCell="G6" sqref="G6"/>
    </sheetView>
  </sheetViews>
  <sheetFormatPr defaultRowHeight="15" x14ac:dyDescent="0.25"/>
  <cols>
    <col min="2" max="2" width="2.5703125" customWidth="1"/>
    <col min="3" max="3" width="15.42578125" customWidth="1"/>
    <col min="4" max="15" width="12.5703125" customWidth="1"/>
  </cols>
  <sheetData>
    <row r="1" spans="2:15" ht="15.75" thickBot="1" x14ac:dyDescent="0.3"/>
    <row r="2" spans="2:15" ht="23.25" thickBot="1" x14ac:dyDescent="0.3">
      <c r="C2" s="230" t="s">
        <v>261</v>
      </c>
      <c r="D2" s="231">
        <v>43070</v>
      </c>
      <c r="E2" s="231">
        <v>43435</v>
      </c>
      <c r="F2" s="231">
        <v>43800</v>
      </c>
      <c r="G2" s="231">
        <v>44166</v>
      </c>
      <c r="H2" s="231">
        <v>44531</v>
      </c>
      <c r="I2" s="231">
        <v>44896</v>
      </c>
      <c r="J2" s="232">
        <v>45261</v>
      </c>
    </row>
    <row r="3" spans="2:15" ht="23.25" thickBot="1" x14ac:dyDescent="0.3">
      <c r="C3" s="233" t="s">
        <v>262</v>
      </c>
      <c r="D3" s="203">
        <v>495</v>
      </c>
      <c r="E3" s="203">
        <v>572</v>
      </c>
      <c r="F3" s="203">
        <v>614</v>
      </c>
      <c r="G3" s="203">
        <v>645</v>
      </c>
      <c r="H3" s="203">
        <v>778</v>
      </c>
      <c r="I3" s="203">
        <v>959</v>
      </c>
      <c r="J3" s="217">
        <v>1296</v>
      </c>
    </row>
    <row r="4" spans="2:15" ht="68.25" thickBot="1" x14ac:dyDescent="0.3">
      <c r="C4" s="233" t="s">
        <v>263</v>
      </c>
      <c r="D4" s="203">
        <v>64.900000000000006</v>
      </c>
      <c r="E4" s="203">
        <v>64.900000000000006</v>
      </c>
      <c r="F4" s="203">
        <v>68.3</v>
      </c>
      <c r="G4" s="203">
        <v>69.900000000000006</v>
      </c>
      <c r="H4" s="203">
        <v>72.5</v>
      </c>
      <c r="I4" s="203">
        <v>76</v>
      </c>
      <c r="J4" s="217">
        <v>85.38</v>
      </c>
    </row>
    <row r="5" spans="2:15" ht="34.5" thickBot="1" x14ac:dyDescent="0.3">
      <c r="C5" s="233" t="s">
        <v>264</v>
      </c>
      <c r="D5" s="229">
        <v>3884410.78</v>
      </c>
      <c r="E5" s="229">
        <v>4075543.91</v>
      </c>
      <c r="F5" s="229">
        <v>52540033.719999999</v>
      </c>
      <c r="G5" s="229">
        <v>50709936</v>
      </c>
      <c r="H5" s="229">
        <v>78245263</v>
      </c>
      <c r="I5" s="229">
        <v>163923647.44</v>
      </c>
      <c r="J5" s="234">
        <v>682683975.66999996</v>
      </c>
    </row>
    <row r="6" spans="2:15" ht="45.75" thickBot="1" x14ac:dyDescent="0.3">
      <c r="C6" s="235" t="s">
        <v>265</v>
      </c>
      <c r="D6" s="236">
        <v>3.1</v>
      </c>
      <c r="E6" s="236">
        <v>3.1</v>
      </c>
      <c r="F6" s="236">
        <v>3.5</v>
      </c>
      <c r="G6" s="236">
        <v>3.5</v>
      </c>
      <c r="H6" s="236">
        <v>4.0999999999999996</v>
      </c>
      <c r="I6" s="236">
        <v>7</v>
      </c>
      <c r="J6" s="237">
        <v>0.28660000000000002</v>
      </c>
    </row>
    <row r="7" spans="2:15" ht="15.75" thickBot="1" x14ac:dyDescent="0.3"/>
    <row r="8" spans="2:15" ht="15.75" thickBot="1" x14ac:dyDescent="0.3">
      <c r="B8" s="212"/>
      <c r="C8" s="213" t="s">
        <v>208</v>
      </c>
      <c r="D8" s="286" t="s">
        <v>209</v>
      </c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14" t="s">
        <v>210</v>
      </c>
    </row>
    <row r="9" spans="2:15" ht="66" customHeight="1" thickBot="1" x14ac:dyDescent="0.3">
      <c r="B9" s="215"/>
      <c r="C9" s="203" t="s">
        <v>211</v>
      </c>
      <c r="D9" s="204" t="s">
        <v>212</v>
      </c>
      <c r="E9" s="204" t="s">
        <v>213</v>
      </c>
      <c r="F9" s="204" t="s">
        <v>214</v>
      </c>
      <c r="G9" s="204" t="s">
        <v>215</v>
      </c>
      <c r="H9" s="204" t="s">
        <v>216</v>
      </c>
      <c r="I9" s="204" t="s">
        <v>217</v>
      </c>
      <c r="J9" s="204" t="s">
        <v>218</v>
      </c>
      <c r="K9" s="204" t="s">
        <v>249</v>
      </c>
      <c r="L9" s="204" t="s">
        <v>250</v>
      </c>
      <c r="M9" s="204" t="s">
        <v>251</v>
      </c>
      <c r="N9" s="204" t="s">
        <v>252</v>
      </c>
      <c r="O9" s="216" t="s">
        <v>219</v>
      </c>
    </row>
    <row r="10" spans="2:15" ht="23.25" thickBot="1" x14ac:dyDescent="0.3">
      <c r="B10" s="215"/>
      <c r="C10" s="203" t="s">
        <v>220</v>
      </c>
      <c r="D10" s="203" t="s">
        <v>221</v>
      </c>
      <c r="E10" s="203" t="s">
        <v>222</v>
      </c>
      <c r="F10" s="203" t="s">
        <v>223</v>
      </c>
      <c r="G10" s="203" t="s">
        <v>224</v>
      </c>
      <c r="H10" s="203" t="s">
        <v>225</v>
      </c>
      <c r="I10" s="203" t="s">
        <v>226</v>
      </c>
      <c r="J10" s="203" t="s">
        <v>227</v>
      </c>
      <c r="K10" s="203" t="s">
        <v>253</v>
      </c>
      <c r="L10" s="203" t="s">
        <v>254</v>
      </c>
      <c r="M10" s="203" t="s">
        <v>255</v>
      </c>
      <c r="N10" s="203" t="s">
        <v>256</v>
      </c>
      <c r="O10" s="217" t="s">
        <v>228</v>
      </c>
    </row>
    <row r="11" spans="2:15" ht="23.25" thickBot="1" x14ac:dyDescent="0.3">
      <c r="B11" s="215"/>
      <c r="C11" s="203" t="s">
        <v>229</v>
      </c>
      <c r="D11" s="205">
        <v>210000</v>
      </c>
      <c r="E11" s="205">
        <v>508960</v>
      </c>
      <c r="F11" s="205">
        <v>300000</v>
      </c>
      <c r="G11" s="205">
        <v>100000</v>
      </c>
      <c r="H11" s="205">
        <v>630783</v>
      </c>
      <c r="I11" s="205">
        <v>300410</v>
      </c>
      <c r="J11" s="205">
        <v>318807</v>
      </c>
      <c r="K11" s="205">
        <v>327835</v>
      </c>
      <c r="L11" s="205">
        <v>86261</v>
      </c>
      <c r="M11" s="205">
        <v>385904</v>
      </c>
      <c r="N11" s="205">
        <v>300000</v>
      </c>
      <c r="O11" s="218">
        <v>575000</v>
      </c>
    </row>
    <row r="12" spans="2:15" ht="15.75" thickBot="1" x14ac:dyDescent="0.3">
      <c r="B12" s="215"/>
      <c r="C12" s="203" t="s">
        <v>230</v>
      </c>
      <c r="D12" s="206">
        <v>43593</v>
      </c>
      <c r="E12" s="206">
        <v>43763</v>
      </c>
      <c r="F12" s="206">
        <v>43814</v>
      </c>
      <c r="G12" s="206">
        <v>44331</v>
      </c>
      <c r="H12" s="206">
        <v>44666</v>
      </c>
      <c r="I12" s="206">
        <v>44666</v>
      </c>
      <c r="J12" s="206">
        <v>44666</v>
      </c>
      <c r="K12" s="206">
        <v>45184</v>
      </c>
      <c r="L12" s="206">
        <v>45184</v>
      </c>
      <c r="M12" s="206">
        <v>45184</v>
      </c>
      <c r="N12" s="206">
        <v>45397</v>
      </c>
      <c r="O12" s="219">
        <v>43814</v>
      </c>
    </row>
    <row r="13" spans="2:15" ht="15.75" thickBot="1" x14ac:dyDescent="0.3">
      <c r="B13" s="215"/>
      <c r="C13" s="203" t="s">
        <v>231</v>
      </c>
      <c r="D13" s="206">
        <v>52732</v>
      </c>
      <c r="E13" s="206">
        <v>52855</v>
      </c>
      <c r="F13" s="206">
        <v>52946</v>
      </c>
      <c r="G13" s="206">
        <v>49810</v>
      </c>
      <c r="H13" s="206">
        <v>47223</v>
      </c>
      <c r="I13" s="206">
        <v>48319</v>
      </c>
      <c r="J13" s="206">
        <v>50145</v>
      </c>
      <c r="K13" s="206">
        <v>48837</v>
      </c>
      <c r="L13" s="206">
        <v>49567</v>
      </c>
      <c r="M13" s="206">
        <v>50663</v>
      </c>
      <c r="N13" s="206">
        <v>49018</v>
      </c>
      <c r="O13" s="219">
        <v>52946</v>
      </c>
    </row>
    <row r="14" spans="2:15" ht="23.25" thickBot="1" x14ac:dyDescent="0.3">
      <c r="B14" s="215"/>
      <c r="C14" s="203" t="s">
        <v>232</v>
      </c>
      <c r="D14" s="203" t="s">
        <v>233</v>
      </c>
      <c r="E14" s="203" t="s">
        <v>233</v>
      </c>
      <c r="F14" s="203" t="s">
        <v>233</v>
      </c>
      <c r="G14" s="203" t="s">
        <v>234</v>
      </c>
      <c r="H14" s="203" t="s">
        <v>234</v>
      </c>
      <c r="I14" s="203" t="s">
        <v>234</v>
      </c>
      <c r="J14" s="203" t="s">
        <v>234</v>
      </c>
      <c r="K14" s="203" t="s">
        <v>257</v>
      </c>
      <c r="L14" s="203" t="s">
        <v>257</v>
      </c>
      <c r="M14" s="203" t="s">
        <v>258</v>
      </c>
      <c r="N14" s="203" t="s">
        <v>258</v>
      </c>
      <c r="O14" s="217" t="s">
        <v>235</v>
      </c>
    </row>
    <row r="15" spans="2:15" ht="34.5" thickBot="1" x14ac:dyDescent="0.3">
      <c r="B15" s="220"/>
      <c r="C15" s="207" t="s">
        <v>236</v>
      </c>
      <c r="D15" s="211" t="s">
        <v>259</v>
      </c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21"/>
    </row>
    <row r="16" spans="2:15" ht="34.5" thickBot="1" x14ac:dyDescent="0.3">
      <c r="B16" s="220"/>
      <c r="C16" s="209" t="s">
        <v>237</v>
      </c>
      <c r="D16" s="211" t="s">
        <v>259</v>
      </c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22"/>
    </row>
    <row r="17" spans="2:17" ht="34.5" thickBot="1" x14ac:dyDescent="0.3">
      <c r="B17" s="220"/>
      <c r="C17" s="209" t="s">
        <v>238</v>
      </c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23" t="s">
        <v>259</v>
      </c>
    </row>
    <row r="18" spans="2:17" ht="34.5" thickBot="1" x14ac:dyDescent="0.3">
      <c r="B18" s="220"/>
      <c r="C18" s="209" t="s">
        <v>239</v>
      </c>
      <c r="D18" s="211" t="s">
        <v>259</v>
      </c>
      <c r="E18" s="211" t="s">
        <v>259</v>
      </c>
      <c r="F18" s="211" t="s">
        <v>259</v>
      </c>
      <c r="G18" s="210"/>
      <c r="H18" s="211" t="s">
        <v>259</v>
      </c>
      <c r="I18" s="211" t="s">
        <v>259</v>
      </c>
      <c r="J18" s="211" t="s">
        <v>259</v>
      </c>
      <c r="K18" s="210"/>
      <c r="L18" s="210"/>
      <c r="M18" s="210"/>
      <c r="N18" s="210"/>
      <c r="O18" s="222"/>
    </row>
    <row r="19" spans="2:17" ht="16.5" thickBot="1" x14ac:dyDescent="0.3">
      <c r="B19" s="220"/>
      <c r="C19" s="209" t="s">
        <v>240</v>
      </c>
      <c r="D19" s="210"/>
      <c r="E19" s="211" t="s">
        <v>259</v>
      </c>
      <c r="F19" s="210"/>
      <c r="G19" s="210"/>
      <c r="H19" s="210"/>
      <c r="I19" s="210"/>
      <c r="J19" s="210"/>
      <c r="K19" s="210"/>
      <c r="L19" s="210"/>
      <c r="M19" s="210"/>
      <c r="N19" s="210"/>
      <c r="O19" s="222"/>
    </row>
    <row r="20" spans="2:17" ht="16.5" thickBot="1" x14ac:dyDescent="0.3">
      <c r="B20" s="220"/>
      <c r="C20" s="209" t="s">
        <v>241</v>
      </c>
      <c r="D20" s="210"/>
      <c r="E20" s="211" t="s">
        <v>259</v>
      </c>
      <c r="F20" s="210"/>
      <c r="G20" s="210"/>
      <c r="H20" s="210"/>
      <c r="I20" s="210"/>
      <c r="J20" s="210"/>
      <c r="K20" s="210"/>
      <c r="L20" s="210"/>
      <c r="M20" s="210"/>
      <c r="N20" s="210"/>
      <c r="O20" s="222"/>
    </row>
    <row r="21" spans="2:17" ht="16.5" thickBot="1" x14ac:dyDescent="0.3">
      <c r="B21" s="220"/>
      <c r="C21" s="209" t="s">
        <v>242</v>
      </c>
      <c r="D21" s="210"/>
      <c r="E21" s="210"/>
      <c r="F21" s="210"/>
      <c r="G21" s="211" t="s">
        <v>259</v>
      </c>
      <c r="H21" s="211" t="s">
        <v>259</v>
      </c>
      <c r="I21" s="211" t="s">
        <v>259</v>
      </c>
      <c r="J21" s="211" t="s">
        <v>259</v>
      </c>
      <c r="K21" s="210"/>
      <c r="L21" s="210"/>
      <c r="M21" s="210"/>
      <c r="N21" s="210"/>
      <c r="O21" s="222"/>
    </row>
    <row r="22" spans="2:17" ht="16.5" thickBot="1" x14ac:dyDescent="0.3">
      <c r="B22" s="220"/>
      <c r="C22" s="209" t="s">
        <v>243</v>
      </c>
      <c r="D22" s="210"/>
      <c r="E22" s="210"/>
      <c r="F22" s="210"/>
      <c r="G22" s="211" t="s">
        <v>259</v>
      </c>
      <c r="H22" s="210"/>
      <c r="I22" s="210"/>
      <c r="J22" s="210"/>
      <c r="K22" s="210"/>
      <c r="L22" s="210"/>
      <c r="M22" s="210"/>
      <c r="N22" s="210"/>
      <c r="O22" s="222"/>
    </row>
    <row r="23" spans="2:17" ht="16.5" thickBot="1" x14ac:dyDescent="0.3">
      <c r="B23" s="220"/>
      <c r="C23" s="209" t="s">
        <v>244</v>
      </c>
      <c r="D23" s="210"/>
      <c r="E23" s="210"/>
      <c r="F23" s="210"/>
      <c r="G23" s="211" t="s">
        <v>259</v>
      </c>
      <c r="H23" s="210"/>
      <c r="I23" s="210"/>
      <c r="J23" s="210"/>
      <c r="K23" s="210"/>
      <c r="L23" s="210"/>
      <c r="M23" s="210"/>
      <c r="N23" s="210"/>
      <c r="O23" s="222"/>
    </row>
    <row r="24" spans="2:17" ht="16.5" thickBot="1" x14ac:dyDescent="0.3">
      <c r="B24" s="220"/>
      <c r="C24" s="209" t="s">
        <v>245</v>
      </c>
      <c r="D24" s="210"/>
      <c r="E24" s="210"/>
      <c r="F24" s="210"/>
      <c r="G24" s="210"/>
      <c r="H24" s="211" t="s">
        <v>259</v>
      </c>
      <c r="I24" s="211" t="s">
        <v>259</v>
      </c>
      <c r="J24" s="211" t="s">
        <v>259</v>
      </c>
      <c r="K24" s="211" t="s">
        <v>259</v>
      </c>
      <c r="L24" s="211" t="s">
        <v>259</v>
      </c>
      <c r="M24" s="211" t="s">
        <v>259</v>
      </c>
      <c r="N24" s="211"/>
      <c r="O24" s="222"/>
    </row>
    <row r="25" spans="2:17" ht="16.5" thickBot="1" x14ac:dyDescent="0.3">
      <c r="B25" s="220"/>
      <c r="C25" s="209" t="s">
        <v>248</v>
      </c>
      <c r="D25" s="210"/>
      <c r="E25" s="210"/>
      <c r="F25" s="210"/>
      <c r="G25" s="210"/>
      <c r="H25" s="210"/>
      <c r="I25" s="210"/>
      <c r="J25" s="210"/>
      <c r="K25" s="211" t="s">
        <v>259</v>
      </c>
      <c r="L25" s="211" t="s">
        <v>259</v>
      </c>
      <c r="M25" s="211" t="s">
        <v>259</v>
      </c>
      <c r="N25" s="211" t="s">
        <v>259</v>
      </c>
      <c r="O25" s="222"/>
      <c r="P25" s="210"/>
      <c r="Q25" s="210"/>
    </row>
    <row r="26" spans="2:17" ht="16.5" thickBot="1" x14ac:dyDescent="0.3">
      <c r="B26" s="220"/>
      <c r="C26" s="209" t="s">
        <v>246</v>
      </c>
      <c r="D26" s="210"/>
      <c r="E26" s="210"/>
      <c r="F26" s="210"/>
      <c r="G26" s="210"/>
      <c r="H26" s="210"/>
      <c r="I26" s="210"/>
      <c r="J26" s="210"/>
      <c r="K26" s="211" t="s">
        <v>259</v>
      </c>
      <c r="L26" s="211" t="s">
        <v>259</v>
      </c>
      <c r="M26" s="211" t="s">
        <v>259</v>
      </c>
      <c r="N26" s="211"/>
      <c r="O26" s="222"/>
      <c r="P26" s="210"/>
      <c r="Q26" s="210"/>
    </row>
    <row r="27" spans="2:17" ht="16.5" thickBot="1" x14ac:dyDescent="0.3">
      <c r="B27" s="220"/>
      <c r="C27" s="209" t="s">
        <v>247</v>
      </c>
      <c r="D27" s="210"/>
      <c r="E27" s="210"/>
      <c r="F27" s="210"/>
      <c r="G27" s="210"/>
      <c r="H27" s="210"/>
      <c r="I27" s="210"/>
      <c r="J27" s="210"/>
      <c r="K27" s="211" t="s">
        <v>259</v>
      </c>
      <c r="L27" s="211" t="s">
        <v>259</v>
      </c>
      <c r="M27" s="211" t="s">
        <v>259</v>
      </c>
      <c r="N27" s="211" t="s">
        <v>259</v>
      </c>
      <c r="O27" s="222"/>
      <c r="P27" s="210"/>
      <c r="Q27" s="210"/>
    </row>
    <row r="28" spans="2:17" ht="16.5" thickBot="1" x14ac:dyDescent="0.3">
      <c r="B28" s="224"/>
      <c r="C28" s="225" t="s">
        <v>260</v>
      </c>
      <c r="D28" s="226"/>
      <c r="E28" s="226"/>
      <c r="F28" s="226"/>
      <c r="G28" s="226"/>
      <c r="H28" s="226"/>
      <c r="I28" s="226"/>
      <c r="J28" s="226"/>
      <c r="K28" s="227"/>
      <c r="L28" s="227"/>
      <c r="M28" s="227"/>
      <c r="N28" s="227" t="s">
        <v>259</v>
      </c>
      <c r="O28" s="228"/>
      <c r="P28" s="210"/>
      <c r="Q28" s="210"/>
    </row>
    <row r="29" spans="2:17" ht="15.75" thickBot="1" x14ac:dyDescent="0.3">
      <c r="I29" s="210"/>
      <c r="J29" s="210"/>
      <c r="K29" s="210"/>
      <c r="L29" s="210"/>
      <c r="M29" s="210"/>
      <c r="N29" s="210"/>
      <c r="O29" s="210"/>
      <c r="P29" s="210"/>
      <c r="Q29" s="210"/>
    </row>
    <row r="30" spans="2:17" ht="15.75" thickBot="1" x14ac:dyDescent="0.3">
      <c r="I30" s="210"/>
      <c r="J30" s="210"/>
      <c r="K30" s="210"/>
      <c r="L30" s="210"/>
      <c r="M30" s="210"/>
      <c r="N30" s="210"/>
      <c r="O30" s="210"/>
      <c r="P30" s="210"/>
      <c r="Q30" s="210"/>
    </row>
    <row r="31" spans="2:17" ht="15.75" thickBot="1" x14ac:dyDescent="0.3">
      <c r="I31" s="210"/>
      <c r="J31" s="210"/>
      <c r="K31" s="210"/>
      <c r="L31" s="210"/>
      <c r="M31" s="210"/>
      <c r="N31" s="210"/>
      <c r="O31" s="210"/>
      <c r="P31" s="210"/>
      <c r="Q31" s="210"/>
    </row>
    <row r="32" spans="2:17" ht="15.75" thickBot="1" x14ac:dyDescent="0.3">
      <c r="I32" s="210"/>
      <c r="J32" s="210"/>
      <c r="K32" s="210"/>
      <c r="L32" s="210"/>
      <c r="M32" s="210"/>
      <c r="N32" s="210"/>
      <c r="O32" s="210"/>
      <c r="P32" s="210"/>
      <c r="Q32" s="210"/>
    </row>
    <row r="33" spans="9:17" ht="15.75" thickBot="1" x14ac:dyDescent="0.3">
      <c r="I33" s="210"/>
      <c r="J33" s="210"/>
      <c r="K33" s="210"/>
      <c r="L33" s="210"/>
      <c r="M33" s="210"/>
      <c r="N33" s="210"/>
      <c r="O33" s="210"/>
      <c r="P33" s="210"/>
      <c r="Q33" s="210"/>
    </row>
  </sheetData>
  <mergeCells count="1">
    <mergeCell ref="D8:N8"/>
  </mergeCells>
  <hyperlinks>
    <hyperlink ref="D9" r:id="rId1" location="1566993917099-a0e7a300-c103" display="https://ri.taesa.com.br/divulgacao-ao-mercado/prospectos/ - 1566993917099-a0e7a300-c103" xr:uid="{8BAA3738-1A15-4DDC-8535-06C157B57FED}"/>
    <hyperlink ref="E9" r:id="rId2" location="1550258652055-8621786b-60b81151" display="https://ri.taesa.com.br/divulgacao-ao-mercado/prospectos/ - 1550258652055-8621786b-60b81151" xr:uid="{357D6DCC-231C-4443-A43C-D996E8D6675E}"/>
    <hyperlink ref="F9" r:id="rId3" location="1587050159894-ba544e88-7ba1" display="https://ri.taesa.com.br/divulgacao-ao-mercado/prospectos/ - 1587050159894-ba544e88-7ba1" xr:uid="{0A1ED94B-23F2-4E4F-9BB1-E5DF01C7F8E0}"/>
    <hyperlink ref="G9" r:id="rId4" location="1619440949372-8ae98ffb-e271" display="https://ri.taesa.com.br/divulgacao-ao-mercado/prospectos/ - 1619440949372-8ae98ffb-e271" xr:uid="{75E7BC6E-0AA7-4751-AFE2-C7DB71CC5692}"/>
    <hyperlink ref="H9" r:id="rId5" location="1619440949372-8ae98ffb-e271" display="https://ri.taesa.com.br/divulgacao-ao-mercado/prospectos/ - 1619440949372-8ae98ffb-e271" xr:uid="{C56BBF0C-C537-40BE-A237-C25F2DC485F5}"/>
    <hyperlink ref="I9" r:id="rId6" location="1619440949372-8ae98ffb-e271" display="https://ri.taesa.com.br/divulgacao-ao-mercado/prospectos/ - 1619440949372-8ae98ffb-e271" xr:uid="{960C1EA4-0125-4240-9971-B0E4BB59110A}"/>
    <hyperlink ref="J9" r:id="rId7" location="1619440949372-8ae98ffb-e271" display="https://ri.taesa.com.br/divulgacao-ao-mercado/prospectos/ - 1619440949372-8ae98ffb-e271" xr:uid="{51496578-2ACC-4DA0-8A5D-9E0886751814}"/>
    <hyperlink ref="O9" r:id="rId8" location="1552673515369-e550a6ea-45bb" display="https://ri.taesa.com.br/divulgacao-ao-mercado/prospectos/ - 1552673515369-e550a6ea-45bb" xr:uid="{E09200CF-F2A9-4F9D-B3D2-F2C3E387B95E}"/>
    <hyperlink ref="K9" r:id="rId9" location="1710978650239-32bb2a5a-44a9" xr:uid="{EDA6FD9C-A4BC-4708-BCAD-E83BD907AE1A}"/>
    <hyperlink ref="L9" r:id="rId10" location="1710978650239-32bb2a5a-44a9" xr:uid="{9F6BE940-A629-4384-9088-8ECF70EC860E}"/>
    <hyperlink ref="M9" r:id="rId11" location="1710978650239-32bb2a5a-44a9" xr:uid="{EF2A3906-F95B-4183-983A-13B9100451A8}"/>
    <hyperlink ref="N9" r:id="rId12" location="1677191319910-779b7373-0988" xr:uid="{2C4DF8CF-3B6B-4B5A-9EE5-603DC741B34F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Indicadores ASG</vt:lpstr>
      <vt:lpstr>Indicadores ASG (2)</vt:lpstr>
      <vt:lpstr>Indicadores ASG (3)</vt:lpstr>
      <vt:lpstr>Planilha3</vt:lpstr>
      <vt:lpstr>Tabelas Debentures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Goncalves de Araujo</dc:creator>
  <cp:lastModifiedBy>Thayna Monteiro Machado</cp:lastModifiedBy>
  <dcterms:created xsi:type="dcterms:W3CDTF">2020-10-16T19:12:25Z</dcterms:created>
  <dcterms:modified xsi:type="dcterms:W3CDTF">2024-05-06T19:12:31Z</dcterms:modified>
</cp:coreProperties>
</file>